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0" windowWidth="15480" windowHeight="6060" activeTab="2"/>
  </bookViews>
  <sheets>
    <sheet name="Лист1" sheetId="1" r:id="rId1"/>
    <sheet name="проверка" sheetId="2" r:id="rId2"/>
    <sheet name="з" sheetId="3" r:id="rId3"/>
    <sheet name="бз" sheetId="4" r:id="rId4"/>
    <sheet name="бс" sheetId="5" r:id="rId5"/>
    <sheet name="м" sheetId="6" r:id="rId6"/>
    <sheet name="дов" sheetId="7" r:id="rId7"/>
    <sheet name="к" sheetId="8" r:id="rId8"/>
    <sheet name="печатн" sheetId="9" r:id="rId9"/>
    <sheet name="4" sheetId="10" r:id="rId10"/>
    <sheet name="4бз" sheetId="11" r:id="rId11"/>
    <sheet name="4бс" sheetId="12" r:id="rId12"/>
    <sheet name="4м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а">#REF!</definedName>
    <definedName name="а___0">#REF!</definedName>
    <definedName name="а___8" localSheetId="3">'бз'!#REF!</definedName>
    <definedName name="а___8" localSheetId="4">'бс'!#REF!</definedName>
    <definedName name="а___8" localSheetId="6">'[2]п'!#REF!</definedName>
    <definedName name="а___8" localSheetId="2">'з'!#REF!</definedName>
    <definedName name="а___8" localSheetId="5">'м'!#REF!</definedName>
    <definedName name="а___8" localSheetId="1">'проверка'!#REF!</definedName>
    <definedName name="а___8">#REF!</definedName>
    <definedName name="год_ДЛГО">#REF!</definedName>
    <definedName name="год_ДЛГО___0">#REF!</definedName>
    <definedName name="год_ДЛГО___8" localSheetId="3">'бз'!#REF!</definedName>
    <definedName name="год_ДЛГО___8" localSheetId="4">'бс'!#REF!</definedName>
    <definedName name="год_ДЛГО___8" localSheetId="6">'[2]п'!#REF!</definedName>
    <definedName name="год_ДЛГО___8" localSheetId="2">'з'!#REF!</definedName>
    <definedName name="год_ДЛГО___8" localSheetId="5">'м'!#REF!</definedName>
    <definedName name="год_ДЛГО___8" localSheetId="1">'проверка'!#REF!</definedName>
    <definedName name="год_ДЛГО___8">#REF!</definedName>
    <definedName name="_xlnm.Print_Titles" localSheetId="3">'бз'!$A:$D,'бз'!$2:$6</definedName>
    <definedName name="_xlnm.Print_Titles" localSheetId="4">'бс'!$A:$D,'бс'!$2:$6</definedName>
    <definedName name="_xlnm.Print_Titles" localSheetId="6">'дов'!$A:$C</definedName>
    <definedName name="_xlnm.Print_Titles" localSheetId="2">'з'!$A:$D,'з'!$2:$6</definedName>
    <definedName name="_xlnm.Print_Titles" localSheetId="7">'к'!$A:$D</definedName>
    <definedName name="_xlnm.Print_Titles" localSheetId="5">'м'!$A:$D,'м'!$2:$6</definedName>
    <definedName name="_xlnm.Print_Titles" localSheetId="1">'проверка'!$A:$D,'проверка'!$2:$6</definedName>
    <definedName name="_xlnm.Print_Area" localSheetId="9">'4'!$A:$T</definedName>
    <definedName name="_xlnm.Print_Area" localSheetId="10">'4бз'!$A:$T</definedName>
    <definedName name="_xlnm.Print_Area" localSheetId="11">'4бс'!$A:$T</definedName>
    <definedName name="_xlnm.Print_Area" localSheetId="12">'4м'!$A:$T</definedName>
    <definedName name="_xlnm.Print_Area" localSheetId="3">'бз'!$A:$T</definedName>
    <definedName name="_xlnm.Print_Area" localSheetId="4">'бс'!$A:$T</definedName>
    <definedName name="_xlnm.Print_Area" localSheetId="6">'дов'!#REF!</definedName>
    <definedName name="_xlnm.Print_Area" localSheetId="2">'з'!$A:$T</definedName>
    <definedName name="_xlnm.Print_Area" localSheetId="7">'к'!$A:$T</definedName>
    <definedName name="_xlnm.Print_Area" localSheetId="5">'м'!$A:$T</definedName>
    <definedName name="_xlnm.Print_Area" localSheetId="8">'печатн'!$A:$E</definedName>
    <definedName name="_xlnm.Print_Area" localSheetId="1">'проверка'!#REF!</definedName>
  </definedNames>
  <calcPr fullCalcOnLoad="1"/>
</workbook>
</file>

<file path=xl/comments8.xml><?xml version="1.0" encoding="utf-8"?>
<comments xmlns="http://schemas.openxmlformats.org/spreadsheetml/2006/main">
  <authors>
    <author>XP</author>
  </authors>
  <commentList>
    <comment ref="I25" authorId="0">
      <text>
        <r>
          <rPr>
            <b/>
            <sz val="8"/>
            <rFont val="Tahoma"/>
            <family val="0"/>
          </rPr>
          <t xml:space="preserve">80+220+280
</t>
        </r>
      </text>
    </comment>
    <comment ref="I29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80+220+280</t>
        </r>
      </text>
    </comment>
    <comment ref="J29" authorId="0">
      <text>
        <r>
          <rPr>
            <b/>
            <sz val="8"/>
            <rFont val="Tahoma"/>
            <family val="0"/>
          </rPr>
          <t>%</t>
        </r>
      </text>
    </comment>
    <comment ref="K29" authorId="0">
      <text>
        <r>
          <rPr>
            <b/>
            <sz val="8"/>
            <rFont val="Tahoma"/>
            <family val="0"/>
          </rPr>
          <t>680-681</t>
        </r>
      </text>
    </comment>
    <comment ref="L29" authorId="0">
      <text>
        <r>
          <rPr>
            <b/>
            <sz val="8"/>
            <rFont val="Tahoma"/>
            <family val="0"/>
          </rPr>
          <t>700+990-670-680-690</t>
        </r>
      </text>
    </comment>
    <comment ref="J31" authorId="0">
      <text>
        <r>
          <rPr>
            <b/>
            <sz val="8"/>
            <rFont val="Tahoma"/>
            <family val="0"/>
          </rPr>
          <t xml:space="preserve">1580+1590
</t>
        </r>
      </text>
    </comment>
    <comment ref="G36" authorId="0">
      <text>
        <r>
          <rPr>
            <sz val="8"/>
            <rFont val="Tahoma"/>
            <family val="0"/>
          </rPr>
          <t xml:space="preserve">700+800+900-бюдж
</t>
        </r>
      </text>
    </comment>
    <comment ref="K36" authorId="0">
      <text>
        <r>
          <rPr>
            <b/>
            <sz val="8"/>
            <rFont val="Tahoma"/>
            <family val="0"/>
          </rPr>
          <t>X</t>
        </r>
        <r>
          <rPr>
            <sz val="8"/>
            <rFont val="Tahoma"/>
            <family val="0"/>
          </rPr>
          <t>1660</t>
        </r>
      </text>
    </comment>
    <comment ref="K25" authorId="0">
      <text>
        <r>
          <rPr>
            <b/>
            <sz val="8"/>
            <rFont val="Tahoma"/>
            <family val="0"/>
          </rPr>
          <t>1+2+…+8</t>
        </r>
      </text>
    </comment>
  </commentList>
</comments>
</file>

<file path=xl/sharedStrings.xml><?xml version="1.0" encoding="utf-8"?>
<sst xmlns="http://schemas.openxmlformats.org/spreadsheetml/2006/main" count="3400" uniqueCount="399">
  <si>
    <t>код</t>
  </si>
  <si>
    <t>одини</t>
  </si>
  <si>
    <t>№№</t>
  </si>
  <si>
    <t>ЗАХОДИ</t>
  </si>
  <si>
    <t>рядка</t>
  </si>
  <si>
    <t>ця</t>
  </si>
  <si>
    <t>п/п</t>
  </si>
  <si>
    <t>вими</t>
  </si>
  <si>
    <t>обсяг</t>
  </si>
  <si>
    <t>сума</t>
  </si>
  <si>
    <t>ру</t>
  </si>
  <si>
    <t>тис.грн.</t>
  </si>
  <si>
    <t>Розділ І. Лісове і мисливське господарство</t>
  </si>
  <si>
    <t>1.1  Лісовпорядкування та проектно-вишукувальні роботи</t>
  </si>
  <si>
    <t>Базове лісовпорядкування</t>
  </si>
  <si>
    <t>га</t>
  </si>
  <si>
    <t xml:space="preserve">Безперервне лісовпорядкування </t>
  </si>
  <si>
    <t xml:space="preserve">Грунтово-типологічне обстеження </t>
  </si>
  <si>
    <t>Інші роботи з лісовпорядкування</t>
  </si>
  <si>
    <t>-</t>
  </si>
  <si>
    <t>Проектно-вишукувальні роботи</t>
  </si>
  <si>
    <t>Моніторинг лісів</t>
  </si>
  <si>
    <t>Інвентаризація та оцінка лісового фонду</t>
  </si>
  <si>
    <t>Державний облік лісів</t>
  </si>
  <si>
    <t>Проведення лісової сертифікації</t>
  </si>
  <si>
    <t>Разом по підрозділу 1.1</t>
  </si>
  <si>
    <t>дов</t>
  </si>
  <si>
    <t xml:space="preserve">Оформлення правовстановлюючих документів на землі </t>
  </si>
  <si>
    <t>1.2. Рубки, пов'язані з веденням лісового господарства, інші рубки та ліквідація захаращеності</t>
  </si>
  <si>
    <t>Рубки догляду за лісом (а + б + в + г)</t>
  </si>
  <si>
    <t>з них:</t>
  </si>
  <si>
    <t>куб.м</t>
  </si>
  <si>
    <t xml:space="preserve">         а) освітлення </t>
  </si>
  <si>
    <t xml:space="preserve">         б) прочищення</t>
  </si>
  <si>
    <t xml:space="preserve">         в) проріджування</t>
  </si>
  <si>
    <t xml:space="preserve">         г) прохідні рубки</t>
  </si>
  <si>
    <t>2.</t>
  </si>
  <si>
    <t xml:space="preserve">Інші види рубок, пов'язаних з веденням </t>
  </si>
  <si>
    <t>лісового господарства, з них:</t>
  </si>
  <si>
    <t>1. Санітарні -всього</t>
  </si>
  <si>
    <t xml:space="preserve">         а) вибіркові санітарні рубки</t>
  </si>
  <si>
    <t xml:space="preserve">         б) суцільні санітарні рубки</t>
  </si>
  <si>
    <t>2.  лісовідновні рубки</t>
  </si>
  <si>
    <t>3. Рубки переформування</t>
  </si>
  <si>
    <t>4. рубки, пов"язані з реконструкцією деревостанів</t>
  </si>
  <si>
    <t>5. ланшафтні</t>
  </si>
  <si>
    <t>6. Інші заході, пов'язані з веденням ЛГ</t>
  </si>
  <si>
    <t>Інші заході, не пов'язані з веденням ЛГ</t>
  </si>
  <si>
    <t>Інші витрати</t>
  </si>
  <si>
    <t xml:space="preserve">Разом по  підрозділу 1.2 </t>
  </si>
  <si>
    <t>рубки, на землях інш.</t>
  </si>
  <si>
    <t>Відведення лісосік під рубки, пов'язані з веденням ліс. г-ства інші рубки та ліквідацію захаращеності</t>
  </si>
  <si>
    <t>Відведення ділянок під інші види користування</t>
  </si>
  <si>
    <t>Трелювання деревини на верхні склади</t>
  </si>
  <si>
    <t>Ремонт і утримання осушувальних систем</t>
  </si>
  <si>
    <t>з них:Будівництво тимчасових (сезонних) лісогосподарських доріг</t>
  </si>
  <si>
    <t>км</t>
  </si>
  <si>
    <t xml:space="preserve">         Ремонт і утримання наявної лісодорожної мережі</t>
  </si>
  <si>
    <t>Разом по підрозділу 1.3.</t>
  </si>
  <si>
    <t>1.4.Відновлення лісів на землях, наданих у постійне користування</t>
  </si>
  <si>
    <t>Садіння і висівання лісу - всього</t>
  </si>
  <si>
    <t xml:space="preserve">                         в тому числі: садіння лісу</t>
  </si>
  <si>
    <t>висівання</t>
  </si>
  <si>
    <t>Сприяння природному поновленню</t>
  </si>
  <si>
    <t>Реконструкція насаджень</t>
  </si>
  <si>
    <t>Догляд за лісовими культурами в переводі на однократний</t>
  </si>
  <si>
    <t>Доповнення лісових культур</t>
  </si>
  <si>
    <t>Обробіток грунту під лісові культури</t>
  </si>
  <si>
    <t xml:space="preserve">                         в тому числі: під лісові культури наступного року</t>
  </si>
  <si>
    <t>"</t>
  </si>
  <si>
    <t>Заготівля  лісового насіння - разом</t>
  </si>
  <si>
    <t>кг</t>
  </si>
  <si>
    <t xml:space="preserve">     в тому числі:                       сосни</t>
  </si>
  <si>
    <t xml:space="preserve">                    ялини</t>
  </si>
  <si>
    <t xml:space="preserve">                    дуба</t>
  </si>
  <si>
    <t xml:space="preserve">                   бука</t>
  </si>
  <si>
    <t xml:space="preserve">               інші</t>
  </si>
  <si>
    <t>Вирощування садивного матеріалу в розсадниках</t>
  </si>
  <si>
    <t>тис.шт.</t>
  </si>
  <si>
    <t>Придбання насіння і садивного матеріалу</t>
  </si>
  <si>
    <t>грн</t>
  </si>
  <si>
    <t>Створення і вирощування плантацій</t>
  </si>
  <si>
    <t xml:space="preserve">  Разом по  підрозділу 1.4.</t>
  </si>
  <si>
    <t>1.5. Охорона лісу від пожеж</t>
  </si>
  <si>
    <t>Влаштування протипожежних розривів</t>
  </si>
  <si>
    <t>Влаштування мінералізованих смуг</t>
  </si>
  <si>
    <t>Догляд за мінералізованими смугами та протипожежними розривами</t>
  </si>
  <si>
    <t>Благоустрій рекреаційних ділянок</t>
  </si>
  <si>
    <t xml:space="preserve">га </t>
  </si>
  <si>
    <t>Організація, утримання лісових пожених станцій і зв'язку</t>
  </si>
  <si>
    <t>Ремонт об'єктів протипожежного призначення</t>
  </si>
  <si>
    <t>Авіаційне патрулювання лісів</t>
  </si>
  <si>
    <t>тис.га</t>
  </si>
  <si>
    <t>Утримання тимчасових пожежних наглядачів</t>
  </si>
  <si>
    <t>Утримання інспекторів міліції</t>
  </si>
  <si>
    <t>Гасіння лісових пожеж</t>
  </si>
  <si>
    <t>Ремонт доріг ...</t>
  </si>
  <si>
    <t xml:space="preserve">   Разом по  підрозділу 1.5</t>
  </si>
  <si>
    <t>1.6. Боротьба зі шкідниками та хворобами лісу</t>
  </si>
  <si>
    <t>Лісопатологічні обстеження</t>
  </si>
  <si>
    <t>Експедиційні роботи</t>
  </si>
  <si>
    <t>Винищувальні роботи в осередках шкідників і хвороб, всього</t>
  </si>
  <si>
    <t>в т.ч.: а) авіаційними методами</t>
  </si>
  <si>
    <t xml:space="preserve">         б) наземними методами</t>
  </si>
  <si>
    <t xml:space="preserve">Виробництво біологічних препаратів </t>
  </si>
  <si>
    <t>Грунтові розкопки</t>
  </si>
  <si>
    <t>ям</t>
  </si>
  <si>
    <t xml:space="preserve">   Разом по  підрозділу 1.6</t>
  </si>
  <si>
    <t>1.7 .Мисливське господарство</t>
  </si>
  <si>
    <t>Мисливське впорядкування</t>
  </si>
  <si>
    <t>Охорона диких тварин</t>
  </si>
  <si>
    <t>Облік диких тварин</t>
  </si>
  <si>
    <t>Заготівля і викладка кормів для підгодівлі мисливських тварин</t>
  </si>
  <si>
    <t xml:space="preserve">   Разом по підрозділу 1.7</t>
  </si>
  <si>
    <t>1.8. Загальновиробничі (цехові) витрати</t>
  </si>
  <si>
    <t xml:space="preserve">                    в тому числі: по мисливству</t>
  </si>
  <si>
    <t>1.9.Адміністративні  витрати</t>
  </si>
  <si>
    <t>Розділ ІІ.  Лісорозведення</t>
  </si>
  <si>
    <t>2.1. Лісорозведення на землях наданих у постійне користування</t>
  </si>
  <si>
    <t xml:space="preserve">                    в тому числі: садіння лісу</t>
  </si>
  <si>
    <t>Обробіток грунту під  лісові культури</t>
  </si>
  <si>
    <t xml:space="preserve">                    в тому числі: лісові культури наступного року</t>
  </si>
  <si>
    <t>Ремонт і утримання протиерозійних гідротехнічних споруд</t>
  </si>
  <si>
    <t>Рекультивація порушених земель</t>
  </si>
  <si>
    <t xml:space="preserve">  2.2. Лісорозведення на  землях  інших землекористувачів</t>
  </si>
  <si>
    <t xml:space="preserve">                    в тому числі: під лісові культури наступного року</t>
  </si>
  <si>
    <t xml:space="preserve">  2.3. Створення полезахисних лісових смуг</t>
  </si>
  <si>
    <t xml:space="preserve">                     в тому числі: садіння лісу</t>
  </si>
  <si>
    <t>Підготовка грунту під  лісові культури</t>
  </si>
  <si>
    <t>в тому числі: під лісові культури наступного року</t>
  </si>
  <si>
    <t>Оформлення правовстановлюючих документів на землі для лісорозведення</t>
  </si>
  <si>
    <t>Розділ ІІІ. Збереження природно-заповідного фонду</t>
  </si>
  <si>
    <t xml:space="preserve">3.1. Лісовпорядкування та  проектно-вишукувальні роботи    </t>
  </si>
  <si>
    <t>Разом по підрозділу 3.1</t>
  </si>
  <si>
    <t>1050</t>
  </si>
  <si>
    <t>3.2. Рубки, пов'язані з веденням лісового господарства, інші рубки та ліквідація захаращеності</t>
  </si>
  <si>
    <t xml:space="preserve">Разом по  підрозділу 3.2 </t>
  </si>
  <si>
    <t>Разом по підрозділу 3.3.</t>
  </si>
  <si>
    <t>3.4.Відновлення лісів на землях, наданих у постійне користування</t>
  </si>
  <si>
    <t xml:space="preserve">  Разом по  підрозділу 3.4.</t>
  </si>
  <si>
    <t>3.5. Охорона лісу від пожеж</t>
  </si>
  <si>
    <t xml:space="preserve">   Разом по  підрозділу 3.5</t>
  </si>
  <si>
    <t>3.6. Боротьба зі шкідниками та хворобами лісу</t>
  </si>
  <si>
    <t xml:space="preserve">   Разом по  підрозділу 3.6</t>
  </si>
  <si>
    <t>3.7 .Мисливське господарство</t>
  </si>
  <si>
    <t>Розділ ІV. Спеціальне використання лісових ресурсів та інші заходи</t>
  </si>
  <si>
    <t>4.1. Заготівля деревини в порядку рубок головного користування</t>
  </si>
  <si>
    <t>Відведення лісосік під рубки головного користування</t>
  </si>
  <si>
    <t>Заготівля деревини</t>
  </si>
  <si>
    <t>Разом по підрозділу 4.1</t>
  </si>
  <si>
    <t>4.2. Заготівля другорядних лісових матеріалів</t>
  </si>
  <si>
    <t>в тому числі:  -  живиці</t>
  </si>
  <si>
    <t>тонн</t>
  </si>
  <si>
    <t xml:space="preserve">                      - деревних соків</t>
  </si>
  <si>
    <t>4.3. Здійснення побічних лісових користувачів</t>
  </si>
  <si>
    <t>в тому числі заготівля:  - ягід</t>
  </si>
  <si>
    <t xml:space="preserve">                                    - грибів</t>
  </si>
  <si>
    <t xml:space="preserve">                                    - лікарcької сировини</t>
  </si>
  <si>
    <t>4.4. Використання корисних властивостей лісів</t>
  </si>
  <si>
    <t>4.5. Інші заходи</t>
  </si>
  <si>
    <t>Перевезення деревини від всіх видів рубок на нижні склади, включаючи навантаження та розвантаження</t>
  </si>
  <si>
    <t>Розробка хлистів на нижніх складах</t>
  </si>
  <si>
    <t>Вирощування ялинок на плантаціях</t>
  </si>
  <si>
    <t>Разом по підрозділу 4.5</t>
  </si>
  <si>
    <t>4.6. Загальновиробничі (цехові ) витрати</t>
  </si>
  <si>
    <t>4.7. Адміністративні витрати</t>
  </si>
  <si>
    <t xml:space="preserve">Всього витрат </t>
  </si>
  <si>
    <r>
      <t>1.3.</t>
    </r>
    <r>
      <rPr>
        <b/>
        <i/>
        <sz val="10"/>
        <rFont val="Arial Cyr"/>
        <family val="2"/>
      </rPr>
      <t xml:space="preserve"> </t>
    </r>
    <r>
      <rPr>
        <b/>
        <i/>
        <sz val="12"/>
        <rFont val="Arial Cyr"/>
        <family val="2"/>
      </rPr>
      <t xml:space="preserve"> Допоміжні лісогосподарські роботи</t>
    </r>
  </si>
  <si>
    <r>
      <t xml:space="preserve"> </t>
    </r>
    <r>
      <rPr>
        <b/>
        <i/>
        <sz val="12"/>
        <rFont val="Arial Cyr"/>
        <family val="2"/>
      </rPr>
      <t xml:space="preserve"> Разом по  підрозділу 2.1</t>
    </r>
  </si>
  <si>
    <r>
      <t xml:space="preserve"> </t>
    </r>
    <r>
      <rPr>
        <b/>
        <i/>
        <sz val="12"/>
        <rFont val="Arial Cyr"/>
        <family val="2"/>
      </rPr>
      <t xml:space="preserve"> Разом по  підрозділу 2.2</t>
    </r>
  </si>
  <si>
    <r>
      <t xml:space="preserve"> </t>
    </r>
    <r>
      <rPr>
        <b/>
        <i/>
        <sz val="12"/>
        <rFont val="Arial Cyr"/>
        <family val="2"/>
      </rPr>
      <t xml:space="preserve"> Разом по  підрозділу 2.3</t>
    </r>
  </si>
  <si>
    <r>
      <t>3.3.</t>
    </r>
    <r>
      <rPr>
        <b/>
        <i/>
        <sz val="10"/>
        <rFont val="Arial Cyr"/>
        <family val="2"/>
      </rPr>
      <t xml:space="preserve"> </t>
    </r>
    <r>
      <rPr>
        <b/>
        <i/>
        <sz val="12"/>
        <rFont val="Arial Cyr"/>
        <family val="2"/>
      </rPr>
      <t xml:space="preserve"> Допоміжні лісогосподарські роботи</t>
    </r>
  </si>
  <si>
    <t>Інші витрати, в т.ч.:</t>
  </si>
  <si>
    <t xml:space="preserve">Всього витрат по  розділу   І -  </t>
  </si>
  <si>
    <t xml:space="preserve">Всього витрат по розділу ІІ </t>
  </si>
  <si>
    <t>Всього витрат по  розділу   ІІІ</t>
  </si>
  <si>
    <t xml:space="preserve">Всього витрат по розділу ІV </t>
  </si>
  <si>
    <t>( загальна)</t>
  </si>
  <si>
    <t>( бюджнт загфонд)</t>
  </si>
  <si>
    <t xml:space="preserve"> ( бюджет спецфонд)</t>
  </si>
  <si>
    <t xml:space="preserve"> ( місцевий)</t>
  </si>
  <si>
    <t>Все1</t>
  </si>
  <si>
    <t>Все2</t>
  </si>
  <si>
    <t>ДП"Бершадський ЛГ''</t>
  </si>
  <si>
    <t>ДП"Вінницький ЛГ''</t>
  </si>
  <si>
    <t>ДП"Гайсинський ЛГ''</t>
  </si>
  <si>
    <t>ДП"Жмеринський ЛГ''</t>
  </si>
  <si>
    <t>ДП"Іллінецький ЛГ''</t>
  </si>
  <si>
    <t>ДП"Крижопільський ЛГ''</t>
  </si>
  <si>
    <t>ДП"М.Подільський ЛГ''</t>
  </si>
  <si>
    <t>ДП"Тульчинське ЛМГ''</t>
  </si>
  <si>
    <t>ДП"Хмільницьке ЛГ''</t>
  </si>
  <si>
    <t>ДП"Чечельницьке ЛГ''</t>
  </si>
  <si>
    <t>ДП"Ямпільське ЛГ''</t>
  </si>
  <si>
    <t>ДП"Дашівське ДЛМГ''</t>
  </si>
  <si>
    <t>ДП"Ободівське ЛМГ''</t>
  </si>
  <si>
    <t>Довідка №1</t>
  </si>
  <si>
    <t>дров</t>
  </si>
  <si>
    <t>хлисти</t>
  </si>
  <si>
    <t>Залишок на початок року</t>
  </si>
  <si>
    <t>Надійшло від розробки хлистів</t>
  </si>
  <si>
    <t>*</t>
  </si>
  <si>
    <t>Перевезено на н/склад</t>
  </si>
  <si>
    <t>Пущено на розробку хлистів</t>
  </si>
  <si>
    <t>Передано на переробку у цех</t>
  </si>
  <si>
    <t xml:space="preserve"> Рух лiсопродукцii вiд рубок формування та оздоровлення лісів</t>
  </si>
  <si>
    <t>№ п/п</t>
  </si>
  <si>
    <t>Код рядка</t>
  </si>
  <si>
    <t xml:space="preserve">              А              </t>
  </si>
  <si>
    <t xml:space="preserve"> Б  </t>
  </si>
  <si>
    <t>1870</t>
  </si>
  <si>
    <t>Заготовлено</t>
  </si>
  <si>
    <t>1880</t>
  </si>
  <si>
    <t>з них на землях інших користувачів</t>
  </si>
  <si>
    <t>1881</t>
  </si>
  <si>
    <t>1890</t>
  </si>
  <si>
    <t>Iншi надходження</t>
  </si>
  <si>
    <t>1900</t>
  </si>
  <si>
    <t xml:space="preserve"> Реалiзовано:</t>
  </si>
  <si>
    <t>1910</t>
  </si>
  <si>
    <t xml:space="preserve"> -по виробниій собівартості</t>
  </si>
  <si>
    <t>1911</t>
  </si>
  <si>
    <t xml:space="preserve"> -по цінах реалізації без ПДВ</t>
  </si>
  <si>
    <t>1912</t>
  </si>
  <si>
    <t>1920</t>
  </si>
  <si>
    <t>1930</t>
  </si>
  <si>
    <t>Iншi витрати</t>
  </si>
  <si>
    <t>1940</t>
  </si>
  <si>
    <t>Залишок на кiнець звiтного періоду</t>
  </si>
  <si>
    <t>1950</t>
  </si>
  <si>
    <t>Заготовлено ялинок  із хвороста (штук)</t>
  </si>
  <si>
    <t>1960</t>
  </si>
  <si>
    <t>ДОВIДКА № 2.</t>
  </si>
  <si>
    <t>Рух лiсопродукцii вiд рубок головного користування</t>
  </si>
  <si>
    <t>1970</t>
  </si>
  <si>
    <t>1980</t>
  </si>
  <si>
    <t>1981</t>
  </si>
  <si>
    <t>1990</t>
  </si>
  <si>
    <t>2000</t>
  </si>
  <si>
    <t>2010</t>
  </si>
  <si>
    <t>2011</t>
  </si>
  <si>
    <t>-по цінах реалізації без ПДВ</t>
  </si>
  <si>
    <t>2012</t>
  </si>
  <si>
    <t>2020</t>
  </si>
  <si>
    <t>2030</t>
  </si>
  <si>
    <t>2040</t>
  </si>
  <si>
    <t>2050</t>
  </si>
  <si>
    <t>Заготовлено ялинок  на плантаціях (штук)</t>
  </si>
  <si>
    <t>2060</t>
  </si>
  <si>
    <t>ДОВIДКА № 3.</t>
  </si>
  <si>
    <t xml:space="preserve"> Рух лiсопродукцii на нижньому складi</t>
  </si>
  <si>
    <t>2070</t>
  </si>
  <si>
    <t>Надійшло на нижній склад</t>
  </si>
  <si>
    <t>2080</t>
  </si>
  <si>
    <t>2090</t>
  </si>
  <si>
    <t>2100</t>
  </si>
  <si>
    <t>2110</t>
  </si>
  <si>
    <t>2111</t>
  </si>
  <si>
    <t>2112</t>
  </si>
  <si>
    <t>2120</t>
  </si>
  <si>
    <t>2130</t>
  </si>
  <si>
    <t>2140</t>
  </si>
  <si>
    <t>2150</t>
  </si>
  <si>
    <t>Кількість, кбм.</t>
  </si>
  <si>
    <t>Вартість лісопродукції по виробничій собівартості (тис.грн.)</t>
  </si>
  <si>
    <t xml:space="preserve">ВСЬОГО </t>
  </si>
  <si>
    <t>в тому числі:</t>
  </si>
  <si>
    <t>дiлової</t>
  </si>
  <si>
    <t>технічної сировини</t>
  </si>
  <si>
    <t>хмиз, хворост</t>
  </si>
  <si>
    <t>1</t>
  </si>
  <si>
    <t>2</t>
  </si>
  <si>
    <t>3</t>
  </si>
  <si>
    <t>4</t>
  </si>
  <si>
    <t>5</t>
  </si>
  <si>
    <t>6</t>
  </si>
  <si>
    <t>7</t>
  </si>
  <si>
    <t xml:space="preserve">Код </t>
  </si>
  <si>
    <t>Один.</t>
  </si>
  <si>
    <t>ПЛАН</t>
  </si>
  <si>
    <t>ФАКТИЧНО</t>
  </si>
  <si>
    <t>пп</t>
  </si>
  <si>
    <t>Найменування робіт, заходів</t>
  </si>
  <si>
    <t>вим.</t>
  </si>
  <si>
    <t>витрат</t>
  </si>
  <si>
    <t xml:space="preserve">Капітальні видатки по лісовому  і мисливскому господарству - всього </t>
  </si>
  <si>
    <t xml:space="preserve"> з них: Придбання виробничого обладнання, автомобілів, приладів, машин, механізмів</t>
  </si>
  <si>
    <t>в тому числі: - лісогосподарської техніки</t>
  </si>
  <si>
    <t>од.</t>
  </si>
  <si>
    <t xml:space="preserve">                     - пожежних автомобілів</t>
  </si>
  <si>
    <t xml:space="preserve">                     - засобів боротьби зі шкідниками</t>
  </si>
  <si>
    <t xml:space="preserve">                     - дорожнньо-будівельної техніки</t>
  </si>
  <si>
    <t xml:space="preserve">                     - екологобезпечних машин та механізмів</t>
  </si>
  <si>
    <t>Придбання житлового фонду</t>
  </si>
  <si>
    <t>Капітальне будівництво обєктів</t>
  </si>
  <si>
    <t xml:space="preserve">в тому числі:  - лісогосподарського призначення </t>
  </si>
  <si>
    <t xml:space="preserve">                     - соціальної сфери і житлового фонду  </t>
  </si>
  <si>
    <t xml:space="preserve">                     - об'єктів протипожежного призначення</t>
  </si>
  <si>
    <t>Будівництво лісогосподарських доріг</t>
  </si>
  <si>
    <t>в тому числі:  - проектно-кошторисна документація</t>
  </si>
  <si>
    <t xml:space="preserve">                     - будівництво </t>
  </si>
  <si>
    <t>Капітальний ремонт та реконструкція постійних лісогосподарських  доріг</t>
  </si>
  <si>
    <t>Капітальні видатки по створенню захисних лісових насаджень та полезахисних лісових смуг - всього</t>
  </si>
  <si>
    <t xml:space="preserve"> в тому числі: - придбання і оновлення лісогосподарської техніки і знарядь для лісорозведення</t>
  </si>
  <si>
    <t xml:space="preserve">                     - будівництво протиерозійних гідротехнічних споруд</t>
  </si>
  <si>
    <t xml:space="preserve">Капітальні видатки по збереженню природно-заповідного фонду - всього </t>
  </si>
  <si>
    <t xml:space="preserve"> з них: Придбання обладнання і предметів довгострокового користування</t>
  </si>
  <si>
    <t>Капітальне будівництво (придбання)</t>
  </si>
  <si>
    <t>в тому числі:  -  проектно-кошторисна документація</t>
  </si>
  <si>
    <t xml:space="preserve">                     -  будівництво (придбання)</t>
  </si>
  <si>
    <t xml:space="preserve">Капітальний ремонт </t>
  </si>
  <si>
    <t>Реконструкція та реставрація</t>
  </si>
  <si>
    <t>Придбання пожежних автомобілів та протипожежного обладнання</t>
  </si>
  <si>
    <t xml:space="preserve"> з них: Придбання пожежних автомобілів</t>
  </si>
  <si>
    <t>Придбання автомобілів бортових, підвищеної прохідності типу УАЗ</t>
  </si>
  <si>
    <t>Придбання протипожежних веж, щоглів та телекомунікаційних засобів виявлення та передачі інформації про лісові пожежі, засобів зв'язку</t>
  </si>
  <si>
    <t>Придбання протипожежного обладнання (пожежні мотопомпи, ранцеві лісові вогнегасники-оприскувачі, пожежні рукави, дискові протипожежні плуги та грунтомети)</t>
  </si>
  <si>
    <t>Будівництво доріг протипожежного призначення</t>
  </si>
  <si>
    <t xml:space="preserve">Запобігання неконтрольованій вирубці лісів у Карпатському регіоні та штучного відтворення  лісових насаджень  - всього </t>
  </si>
  <si>
    <t>Вінницьке обласне управління</t>
  </si>
  <si>
    <t>лісового господарства</t>
  </si>
  <si>
    <t>КАЛЬКУЛЯЦІЯ</t>
  </si>
  <si>
    <t>собівартості заготівлі лісопродукції</t>
  </si>
  <si>
    <t>Заготівля лісопродукції від всіх видів рубок</t>
  </si>
  <si>
    <t xml:space="preserve">Заготівля лісопродукції </t>
  </si>
  <si>
    <t>в т.ч. від рубок</t>
  </si>
  <si>
    <t xml:space="preserve"> з/п</t>
  </si>
  <si>
    <t>Статті витрат</t>
  </si>
  <si>
    <t>Всього</t>
  </si>
  <si>
    <t>в т.ч. від рубок гол.кор.</t>
  </si>
  <si>
    <t>пов"язаних з веденням л./г</t>
  </si>
  <si>
    <t xml:space="preserve"> гол.кор.</t>
  </si>
  <si>
    <t>ЗАГОТІВЛЯ ЛІСОПРОДУКЦІЇ:</t>
  </si>
  <si>
    <t>кількість, .куб.м</t>
  </si>
  <si>
    <t>вартість в оптових цінах з врахуванням верхнього і нижнього складів без ПДВ, тис.грн.</t>
  </si>
  <si>
    <t>Сировина і матеріали</t>
  </si>
  <si>
    <t>в т.ч. попнева плата</t>
  </si>
  <si>
    <t>Зворотні відходи (вираховуються)</t>
  </si>
  <si>
    <t>Покупні матеріали, комплектуючі вироби, напівфабрикати, роботи і послуги виробничого характеру сторонніх підприємств і організацій</t>
  </si>
  <si>
    <t>Паливо і енергія на технологічні цілі</t>
  </si>
  <si>
    <t>Основна заробітна плата</t>
  </si>
  <si>
    <t>Додаткова заробітна плата</t>
  </si>
  <si>
    <t>Відрахування на соціальні заходи</t>
  </si>
  <si>
    <t>Витрати на утримання і експлуатацію обладнання</t>
  </si>
  <si>
    <t>Сумма рядків 1-8</t>
  </si>
  <si>
    <t>Загальновиробничі (цехові) витрати</t>
  </si>
  <si>
    <t>Витрати на лісогоспосподарськи роботи і послуги, виконані за власні кошти</t>
  </si>
  <si>
    <t>100*а/в</t>
  </si>
  <si>
    <t>а</t>
  </si>
  <si>
    <t>в</t>
  </si>
  <si>
    <t>Інші виробничі витрати</t>
  </si>
  <si>
    <t>ВИРОБНИЧА СОБІВАРТІСТЬ</t>
  </si>
  <si>
    <t>АДМІНІСТРАТИВНІ ВИТРАТИ</t>
  </si>
  <si>
    <t>ВИТРАТИ НА ЗБУТ</t>
  </si>
  <si>
    <t>ВСЬОГО ВИТРАТ</t>
  </si>
  <si>
    <t>Прибуток:</t>
  </si>
  <si>
    <t xml:space="preserve">сума, грн.       </t>
  </si>
  <si>
    <t>рентабельність, %</t>
  </si>
  <si>
    <t>Довідково:</t>
  </si>
  <si>
    <t>передано лісопродукції на переробку у власні цехи:</t>
  </si>
  <si>
    <t>кількість, тис.куб.м</t>
  </si>
  <si>
    <t>вартість</t>
  </si>
  <si>
    <t>вартість 1 знеособленного м3</t>
  </si>
  <si>
    <t>1+…</t>
  </si>
  <si>
    <t>факт</t>
  </si>
  <si>
    <t>план</t>
  </si>
  <si>
    <t>хімічний догляд</t>
  </si>
  <si>
    <t>вирощування декоративного матеріалу</t>
  </si>
  <si>
    <t>ремонт доріг прот.призн</t>
  </si>
  <si>
    <t>влаштування веж</t>
  </si>
  <si>
    <t>ремонт біотехнічних споруд</t>
  </si>
  <si>
    <t>придбання пмм і зап. частин</t>
  </si>
  <si>
    <t>додаткова ручна прополка</t>
  </si>
  <si>
    <t>хім. Догляд</t>
  </si>
  <si>
    <t xml:space="preserve">ДОВIДКА № 4. Капітальні видатки по </t>
  </si>
  <si>
    <t>Начальник управління</t>
  </si>
  <si>
    <t>Форма № 1-ліс</t>
  </si>
  <si>
    <t>квартал</t>
  </si>
  <si>
    <t>рік</t>
  </si>
  <si>
    <t>лісового та мисливського господарства</t>
  </si>
  <si>
    <t>(тис.грн.)</t>
  </si>
  <si>
    <t>вартість тис.грн.</t>
  </si>
  <si>
    <t>А.О.Бондар</t>
  </si>
  <si>
    <t>Заступник начальника</t>
  </si>
  <si>
    <t>В.Г.Котенко</t>
  </si>
  <si>
    <t>кількіст тис. куб.м зготовлено СПД</t>
  </si>
  <si>
    <t>в т.ч., послуги вир. хар. сторонніх підприємств</t>
  </si>
  <si>
    <t>в т.ч. амортизаційні відрахування</t>
  </si>
  <si>
    <t>утримання та єксплуатція лісових  доріг</t>
  </si>
  <si>
    <t>в т.ч. витрати на перевезення деревини, включаючи навантаження та розвантаження</t>
  </si>
  <si>
    <t>надходження від мисливства</t>
  </si>
  <si>
    <t>перевезено лісопродукції на книжній склад</t>
  </si>
  <si>
    <t xml:space="preserve">                     - інш.</t>
  </si>
  <si>
    <t>перевезено лісопродукції на нижній склад</t>
  </si>
  <si>
    <t>виготовлення білгбордів</t>
  </si>
  <si>
    <t>виготовлення постерів</t>
  </si>
  <si>
    <t xml:space="preserve">   </t>
  </si>
  <si>
    <t xml:space="preserve">     </t>
  </si>
  <si>
    <t>плата за користування мисливських угідь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</si>
</sst>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_-* #,##0&quot;k&quot;_-;\-* #,##0&quot;k&quot;_-;_-* &quot;-&quot;&quot;k&quot;_-;_-@_-"/>
    <numFmt numFmtId="198" formatCode="_-* #,##0.00&quot;k&quot;_-;\-* #,##0.00&quot;k&quot;_-;_-* &quot;-&quot;??&quot;k&quot;_-;_-@_-"/>
    <numFmt numFmtId="199" formatCode="_-* #,##0_k_-;\-* #,##0_k_-;_-* &quot;-&quot;_k_-;_-@_-"/>
    <numFmt numFmtId="200" formatCode="_-* #,##0.00_k_-;\-* #,##0.00_k_-;_-* &quot;-&quot;??_k_-;_-@_-"/>
    <numFmt numFmtId="201" formatCode="[$-FC19]d\ mmmm\ yyyy\ &quot;г.&quot;"/>
    <numFmt numFmtId="202" formatCode="0.00_ ;[Red]\-0.00\ "/>
    <numFmt numFmtId="203" formatCode="0.000_ ;[Red]\-0.000\ "/>
    <numFmt numFmtId="204" formatCode="0.0_ ;[Red]\-0.0\ "/>
    <numFmt numFmtId="205" formatCode="0.000"/>
    <numFmt numFmtId="206" formatCode="0.000000"/>
    <numFmt numFmtId="207" formatCode="0.00000"/>
    <numFmt numFmtId="208" formatCode="0.0000"/>
    <numFmt numFmtId="209" formatCode="0.0000000"/>
    <numFmt numFmtId="210" formatCode="0.00000000"/>
    <numFmt numFmtId="211" formatCode="0.000000000"/>
  </numFmts>
  <fonts count="105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b/>
      <i/>
      <sz val="12"/>
      <name val="Arial Cyr"/>
      <family val="2"/>
    </font>
    <font>
      <sz val="10"/>
      <name val="Arial Cyr"/>
      <family val="0"/>
    </font>
    <font>
      <i/>
      <sz val="10"/>
      <name val="Arial Cyr"/>
      <family val="2"/>
    </font>
    <font>
      <sz val="9"/>
      <name val="Arial Cyr"/>
      <family val="2"/>
    </font>
    <font>
      <sz val="9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6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11"/>
      <name val="Arial Cyr"/>
      <family val="0"/>
    </font>
    <font>
      <sz val="14"/>
      <name val="Arial Cyr"/>
      <family val="2"/>
    </font>
    <font>
      <i/>
      <sz val="10"/>
      <name val="Arial"/>
      <family val="0"/>
    </font>
    <font>
      <b/>
      <i/>
      <sz val="11"/>
      <name val="Arial Cyr"/>
      <family val="2"/>
    </font>
    <font>
      <sz val="14"/>
      <name val="Arial"/>
      <family val="0"/>
    </font>
    <font>
      <b/>
      <sz val="8"/>
      <color indexed="52"/>
      <name val="Arial Cyr"/>
      <family val="2"/>
    </font>
    <font>
      <b/>
      <sz val="10"/>
      <color indexed="52"/>
      <name val="Arial Cyr"/>
      <family val="0"/>
    </font>
    <font>
      <b/>
      <sz val="12"/>
      <color indexed="52"/>
      <name val="Arial Cyr"/>
      <family val="0"/>
    </font>
    <font>
      <b/>
      <sz val="8"/>
      <color indexed="52"/>
      <name val="Arial"/>
      <family val="0"/>
    </font>
    <font>
      <sz val="10"/>
      <color indexed="8"/>
      <name val="Arial Cyr"/>
      <family val="2"/>
    </font>
    <font>
      <sz val="9"/>
      <color indexed="8"/>
      <name val="Arial Cyr"/>
      <family val="2"/>
    </font>
    <font>
      <b/>
      <sz val="11"/>
      <color indexed="8"/>
      <name val="Arial Cyr"/>
      <family val="2"/>
    </font>
    <font>
      <sz val="10"/>
      <color indexed="9"/>
      <name val="Arial Cyr"/>
      <family val="2"/>
    </font>
    <font>
      <sz val="10"/>
      <color indexed="58"/>
      <name val="Arial Cyr"/>
      <family val="0"/>
    </font>
    <font>
      <b/>
      <sz val="14"/>
      <name val="Times New Roman"/>
      <family val="1"/>
    </font>
    <font>
      <sz val="10"/>
      <name val="Courier New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9"/>
      <color indexed="8"/>
      <name val="Arial Narrow"/>
      <family val="2"/>
    </font>
    <font>
      <b/>
      <sz val="11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2"/>
      <name val="Times New Roman"/>
      <family val="1"/>
    </font>
    <font>
      <sz val="10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11"/>
      <name val="Times New Roman Cyr"/>
      <family val="0"/>
    </font>
    <font>
      <b/>
      <sz val="11"/>
      <name val="Times New Roman Cyr"/>
      <family val="0"/>
    </font>
    <font>
      <u val="single"/>
      <sz val="14"/>
      <name val="Times New Roman Cyr"/>
      <family val="0"/>
    </font>
    <font>
      <b/>
      <sz val="12"/>
      <name val="Times New Roman CYR"/>
      <family val="0"/>
    </font>
    <font>
      <sz val="10"/>
      <color indexed="9"/>
      <name val="Times New Roman Cyr"/>
      <family val="0"/>
    </font>
    <font>
      <b/>
      <sz val="8"/>
      <name val="Tahoma"/>
      <family val="0"/>
    </font>
    <font>
      <sz val="8"/>
      <name val="Tahoma"/>
      <family val="0"/>
    </font>
    <font>
      <sz val="14"/>
      <color indexed="18"/>
      <name val="Times New Roman Cyr"/>
      <family val="1"/>
    </font>
    <font>
      <sz val="12"/>
      <color indexed="8"/>
      <name val="Arial Cyr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sz val="12"/>
      <color indexed="52"/>
      <name val="Times New Roman CYR"/>
      <family val="1"/>
    </font>
    <font>
      <sz val="14"/>
      <color indexed="52"/>
      <name val="Times New Roman CYR"/>
      <family val="1"/>
    </font>
    <font>
      <sz val="10"/>
      <color indexed="52"/>
      <name val="Times New Roman CYR"/>
      <family val="1"/>
    </font>
    <font>
      <b/>
      <sz val="14"/>
      <color indexed="50"/>
      <name val="Times New Roman Cyr"/>
      <family val="0"/>
    </font>
    <font>
      <b/>
      <sz val="14"/>
      <color indexed="10"/>
      <name val="Times New Roman Cyr"/>
      <family val="0"/>
    </font>
    <font>
      <b/>
      <u val="single"/>
      <sz val="12"/>
      <name val="Arial"/>
      <family val="2"/>
    </font>
    <font>
      <sz val="10"/>
      <color indexed="50"/>
      <name val="Times New Roman Cyr"/>
      <family val="0"/>
    </font>
    <font>
      <sz val="14"/>
      <color indexed="50"/>
      <name val="Times New Roman Cyr"/>
      <family val="0"/>
    </font>
    <font>
      <b/>
      <sz val="11"/>
      <color indexed="50"/>
      <name val="Times New Roman Cyr"/>
      <family val="0"/>
    </font>
    <font>
      <sz val="11"/>
      <color indexed="50"/>
      <name val="Times New Roman Cyr"/>
      <family val="0"/>
    </font>
    <font>
      <sz val="12"/>
      <color indexed="50"/>
      <name val="Times New Roman Cyr"/>
      <family val="0"/>
    </font>
    <font>
      <sz val="10"/>
      <color indexed="40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8"/>
      <color indexed="12"/>
      <name val="Cambria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i/>
      <sz val="11"/>
      <color indexed="63"/>
      <name val="Calibri"/>
      <family val="2"/>
    </font>
    <font>
      <sz val="11"/>
      <color indexed="53"/>
      <name val="Calibri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hair"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thin"/>
      <top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medium"/>
      <bottom style="medium"/>
    </border>
    <border>
      <left>
        <color indexed="63"/>
      </left>
      <right style="hair">
        <color indexed="8"/>
      </right>
      <top style="thin"/>
      <bottom style="thin">
        <color indexed="8"/>
      </bottom>
    </border>
    <border>
      <left style="double">
        <color indexed="8"/>
      </left>
      <right style="hair">
        <color indexed="8"/>
      </right>
      <top style="thin"/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/>
    </border>
    <border>
      <left style="double">
        <color indexed="8"/>
      </left>
      <right style="hair">
        <color indexed="8"/>
      </right>
      <top style="thin">
        <color indexed="8"/>
      </top>
      <bottom style="hair"/>
    </border>
    <border>
      <left>
        <color indexed="63"/>
      </left>
      <right style="hair">
        <color indexed="8"/>
      </right>
      <top style="hair"/>
      <bottom style="thin">
        <color indexed="8"/>
      </bottom>
    </border>
    <border>
      <left style="double">
        <color indexed="8"/>
      </left>
      <right style="hair">
        <color indexed="8"/>
      </right>
      <top style="hair"/>
      <bottom style="thin">
        <color indexed="8"/>
      </bottom>
    </border>
    <border>
      <left style="hair">
        <color indexed="8"/>
      </left>
      <right style="thin"/>
      <top style="hair"/>
      <bottom style="thin">
        <color indexed="8"/>
      </bottom>
    </border>
    <border>
      <left style="hair">
        <color indexed="8"/>
      </left>
      <right style="double">
        <color indexed="8"/>
      </right>
      <top style="hair"/>
      <bottom style="thin">
        <color indexed="8"/>
      </bottom>
    </border>
    <border>
      <left style="hair">
        <color indexed="8"/>
      </left>
      <right style="thin"/>
      <top>
        <color indexed="8"/>
      </top>
      <bottom>
        <color indexed="63"/>
      </bottom>
    </border>
    <border>
      <left style="hair">
        <color indexed="8"/>
      </left>
      <right style="thin"/>
      <top style="thin"/>
      <bottom style="thin">
        <color indexed="8"/>
      </bottom>
    </border>
    <border>
      <left style="hair">
        <color indexed="8"/>
      </left>
      <right style="double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hair">
        <color indexed="8"/>
      </left>
      <right style="thin"/>
      <top style="thin">
        <color indexed="8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 style="thin">
        <color indexed="8"/>
      </top>
      <bottom style="hair"/>
    </border>
    <border>
      <left style="double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/>
      <bottom style="medium"/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uble">
        <color indexed="8"/>
      </left>
      <right style="hair">
        <color indexed="8"/>
      </right>
      <top style="medium"/>
      <bottom style="medium"/>
    </border>
    <border>
      <left>
        <color indexed="8"/>
      </left>
      <right>
        <color indexed="63"/>
      </right>
      <top>
        <color indexed="8"/>
      </top>
      <bottom style="hair"/>
    </border>
    <border>
      <left style="double">
        <color indexed="8"/>
      </left>
      <right style="hair">
        <color indexed="8"/>
      </right>
      <top>
        <color indexed="8"/>
      </top>
      <bottom style="hair"/>
    </border>
    <border>
      <left style="hair">
        <color indexed="8"/>
      </left>
      <right style="thin"/>
      <top>
        <color indexed="8"/>
      </top>
      <bottom style="hair"/>
    </border>
    <border>
      <left>
        <color indexed="63"/>
      </left>
      <right style="hair">
        <color indexed="8"/>
      </right>
      <top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/>
    </border>
    <border>
      <left style="double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medium"/>
      <bottom style="thin"/>
    </border>
    <border>
      <left style="hair">
        <color indexed="8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8"/>
      </top>
      <bottom style="hair"/>
    </border>
    <border>
      <left style="hair">
        <color indexed="8"/>
      </left>
      <right style="double">
        <color indexed="8"/>
      </right>
      <top>
        <color indexed="8"/>
      </top>
      <bottom style="hair"/>
    </border>
    <border>
      <left>
        <color indexed="63"/>
      </left>
      <right style="hair">
        <color indexed="8"/>
      </right>
      <top>
        <color indexed="8"/>
      </top>
      <bottom style="thin"/>
    </border>
    <border>
      <left style="hair">
        <color indexed="8"/>
      </left>
      <right style="double">
        <color indexed="8"/>
      </right>
      <top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double">
        <color indexed="8"/>
      </right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/>
      <bottom style="thin"/>
    </border>
    <border>
      <left style="hair">
        <color indexed="8"/>
      </left>
      <right style="double">
        <color indexed="8"/>
      </right>
      <top style="medium"/>
      <bottom style="thin"/>
    </border>
    <border>
      <left style="thin"/>
      <right style="hair">
        <color indexed="8"/>
      </right>
      <top style="medium"/>
      <bottom style="medium"/>
    </border>
    <border>
      <left style="hair">
        <color indexed="8"/>
      </left>
      <right style="thin"/>
      <top style="medium"/>
      <bottom style="medium"/>
    </border>
    <border>
      <left style="thin"/>
      <right style="hair">
        <color indexed="8"/>
      </right>
      <top style="thin"/>
      <bottom style="thin">
        <color indexed="8"/>
      </bottom>
    </border>
    <border>
      <left style="thin"/>
      <right style="hair">
        <color indexed="8"/>
      </right>
      <top>
        <color indexed="8"/>
      </top>
      <bottom style="thin">
        <color indexed="8"/>
      </bottom>
    </border>
    <border>
      <left style="thin"/>
      <right style="hair">
        <color indexed="8"/>
      </right>
      <top style="thin">
        <color indexed="8"/>
      </top>
      <bottom style="hair"/>
    </border>
    <border>
      <left style="thin"/>
      <right style="hair">
        <color indexed="8"/>
      </right>
      <top style="hair"/>
      <bottom style="thin">
        <color indexed="8"/>
      </bottom>
    </border>
    <border>
      <left style="double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thin"/>
      <top style="hair"/>
      <bottom style="thin"/>
    </border>
    <border>
      <left style="thin"/>
      <right style="hair">
        <color indexed="8"/>
      </right>
      <top style="medium"/>
      <bottom style="thin"/>
    </border>
    <border>
      <left style="medium"/>
      <right style="hair">
        <color indexed="8"/>
      </right>
      <top style="medium"/>
      <bottom style="medium"/>
    </border>
    <border>
      <left style="thin"/>
      <right style="hair">
        <color indexed="8"/>
      </right>
      <top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8"/>
      </right>
      <top style="hair"/>
      <bottom style="thin"/>
    </border>
    <border>
      <left style="hair">
        <color indexed="8"/>
      </left>
      <right style="double">
        <color indexed="8"/>
      </right>
      <top style="hair"/>
      <bottom style="thin"/>
    </border>
    <border>
      <left style="thin"/>
      <right style="hair">
        <color indexed="8"/>
      </right>
      <top style="thin">
        <color indexed="8"/>
      </top>
      <bottom style="hair">
        <color indexed="8"/>
      </bottom>
    </border>
    <border>
      <left style="thin"/>
      <right style="hair">
        <color indexed="8"/>
      </right>
      <top>
        <color indexed="8"/>
      </top>
      <bottom style="hair"/>
    </border>
    <border>
      <left style="thin"/>
      <right style="hair">
        <color indexed="8"/>
      </right>
      <top>
        <color indexed="8"/>
      </top>
      <bottom style="thin"/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thin"/>
      <bottom style="thin"/>
    </border>
    <border>
      <left style="thin"/>
      <right style="thin"/>
      <top>
        <color indexed="63"/>
      </top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thin"/>
      <bottom style="medium"/>
    </border>
    <border>
      <left style="double"/>
      <right style="hair"/>
      <top style="thin"/>
      <bottom style="thick"/>
    </border>
    <border>
      <left style="hair"/>
      <right style="double"/>
      <top style="thin"/>
      <bottom style="thick"/>
    </border>
    <border>
      <left style="thin"/>
      <right style="hair"/>
      <top style="thin"/>
      <bottom style="thick"/>
    </border>
    <border>
      <left style="hair"/>
      <right style="thin"/>
      <top style="thin"/>
      <bottom style="thick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medium"/>
      <right style="medium"/>
      <top style="thin"/>
      <bottom style="thick"/>
    </border>
    <border>
      <left style="medium"/>
      <right style="hair"/>
      <top style="thin"/>
      <bottom style="thick"/>
    </border>
    <border>
      <left style="hair"/>
      <right style="hair"/>
      <top style="thin"/>
      <bottom style="thick"/>
    </border>
    <border>
      <left style="hair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ck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 style="thick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double"/>
      <right style="thin"/>
      <top style="thin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double"/>
    </border>
    <border>
      <left style="thin"/>
      <right>
        <color indexed="63"/>
      </right>
      <top style="thin"/>
      <bottom style="thick"/>
    </border>
    <border>
      <left style="medium"/>
      <right style="hair"/>
      <top style="thick"/>
      <bottom style="medium"/>
    </border>
    <border>
      <left style="hair"/>
      <right style="hair"/>
      <top style="thick"/>
      <bottom style="medium"/>
    </border>
    <border>
      <left style="hair"/>
      <right>
        <color indexed="63"/>
      </right>
      <top style="thick"/>
      <bottom style="medium"/>
    </border>
    <border>
      <left style="double"/>
      <right style="thin"/>
      <top style="thick"/>
      <bottom style="medium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1" applyNumberFormat="0" applyAlignment="0" applyProtection="0"/>
    <xf numFmtId="0" fontId="90" fillId="27" borderId="2" applyNumberFormat="0" applyAlignment="0" applyProtection="0"/>
    <xf numFmtId="0" fontId="91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96" fillId="28" borderId="7" applyNumberFormat="0" applyAlignment="0" applyProtection="0"/>
    <xf numFmtId="0" fontId="97" fillId="0" borderId="0" applyNumberFormat="0" applyFill="0" applyBorder="0" applyAlignment="0" applyProtection="0"/>
    <xf numFmtId="0" fontId="98" fillId="29" borderId="0" applyNumberFormat="0" applyBorder="0" applyAlignment="0" applyProtection="0"/>
    <xf numFmtId="0" fontId="33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99" fillId="30" borderId="0" applyNumberFormat="0" applyBorder="0" applyAlignment="0" applyProtection="0"/>
    <xf numFmtId="0" fontId="10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03" fillId="31" borderId="0" applyNumberFormat="0" applyBorder="0" applyAlignment="0" applyProtection="0"/>
  </cellStyleXfs>
  <cellXfs count="1258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0" fontId="8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8" fillId="0" borderId="23" xfId="0" applyFont="1" applyBorder="1" applyAlignment="1">
      <alignment horizontal="center"/>
    </xf>
    <xf numFmtId="0" fontId="7" fillId="0" borderId="19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7" fillId="0" borderId="19" xfId="0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0" fontId="7" fillId="0" borderId="19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3" xfId="0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8" fillId="0" borderId="18" xfId="0" applyFont="1" applyFill="1" applyBorder="1" applyAlignment="1">
      <alignment/>
    </xf>
    <xf numFmtId="0" fontId="16" fillId="0" borderId="30" xfId="0" applyFont="1" applyBorder="1" applyAlignment="1">
      <alignment horizontal="center"/>
    </xf>
    <xf numFmtId="0" fontId="16" fillId="0" borderId="30" xfId="0" applyFont="1" applyBorder="1" applyAlignment="1">
      <alignment wrapText="1"/>
    </xf>
    <xf numFmtId="49" fontId="16" fillId="0" borderId="30" xfId="0" applyNumberFormat="1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6" fillId="0" borderId="32" xfId="0" applyFont="1" applyBorder="1" applyAlignment="1">
      <alignment horizontal="center"/>
    </xf>
    <xf numFmtId="0" fontId="16" fillId="0" borderId="32" xfId="0" applyFont="1" applyBorder="1" applyAlignment="1">
      <alignment horizontal="center" wrapText="1"/>
    </xf>
    <xf numFmtId="49" fontId="16" fillId="0" borderId="32" xfId="0" applyNumberFormat="1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2" xfId="0" applyFont="1" applyBorder="1" applyAlignment="1">
      <alignment wrapText="1"/>
    </xf>
    <xf numFmtId="0" fontId="16" fillId="0" borderId="34" xfId="0" applyFont="1" applyBorder="1" applyAlignment="1">
      <alignment horizontal="center"/>
    </xf>
    <xf numFmtId="0" fontId="16" fillId="0" borderId="34" xfId="0" applyFont="1" applyBorder="1" applyAlignment="1">
      <alignment wrapText="1"/>
    </xf>
    <xf numFmtId="49" fontId="16" fillId="0" borderId="34" xfId="0" applyNumberFormat="1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6" xfId="0" applyFont="1" applyBorder="1" applyAlignment="1">
      <alignment horizontal="center" wrapText="1"/>
    </xf>
    <xf numFmtId="0" fontId="16" fillId="0" borderId="37" xfId="0" applyFont="1" applyBorder="1" applyAlignment="1">
      <alignment horizontal="center"/>
    </xf>
    <xf numFmtId="0" fontId="8" fillId="0" borderId="38" xfId="0" applyFont="1" applyBorder="1" applyAlignment="1" applyProtection="1">
      <alignment/>
      <protection hidden="1" locked="0"/>
    </xf>
    <xf numFmtId="0" fontId="8" fillId="0" borderId="39" xfId="0" applyFont="1" applyBorder="1" applyAlignment="1" applyProtection="1">
      <alignment/>
      <protection hidden="1" locked="0"/>
    </xf>
    <xf numFmtId="0" fontId="8" fillId="0" borderId="40" xfId="0" applyFont="1" applyBorder="1" applyAlignment="1" applyProtection="1">
      <alignment/>
      <protection hidden="1"/>
    </xf>
    <xf numFmtId="0" fontId="8" fillId="0" borderId="41" xfId="0" applyFont="1" applyBorder="1" applyAlignment="1" applyProtection="1">
      <alignment/>
      <protection hidden="1"/>
    </xf>
    <xf numFmtId="0" fontId="8" fillId="0" borderId="38" xfId="0" applyFont="1" applyBorder="1" applyAlignment="1" applyProtection="1">
      <alignment/>
      <protection hidden="1"/>
    </xf>
    <xf numFmtId="0" fontId="8" fillId="0" borderId="39" xfId="0" applyFont="1" applyBorder="1" applyAlignment="1" applyProtection="1">
      <alignment/>
      <protection hidden="1"/>
    </xf>
    <xf numFmtId="0" fontId="8" fillId="0" borderId="42" xfId="0" applyFont="1" applyBorder="1" applyAlignment="1" applyProtection="1">
      <alignment/>
      <protection hidden="1" locked="0"/>
    </xf>
    <xf numFmtId="0" fontId="6" fillId="0" borderId="43" xfId="0" applyFont="1" applyBorder="1" applyAlignment="1" applyProtection="1">
      <alignment/>
      <protection hidden="1"/>
    </xf>
    <xf numFmtId="0" fontId="8" fillId="0" borderId="0" xfId="0" applyFont="1" applyFill="1" applyBorder="1" applyAlignment="1">
      <alignment/>
    </xf>
    <xf numFmtId="0" fontId="8" fillId="0" borderId="44" xfId="0" applyFont="1" applyBorder="1" applyAlignment="1" applyProtection="1">
      <alignment/>
      <protection hidden="1"/>
    </xf>
    <xf numFmtId="0" fontId="8" fillId="0" borderId="45" xfId="0" applyFont="1" applyBorder="1" applyAlignment="1" applyProtection="1">
      <alignment/>
      <protection hidden="1"/>
    </xf>
    <xf numFmtId="0" fontId="8" fillId="0" borderId="46" xfId="0" applyFont="1" applyBorder="1" applyAlignment="1" applyProtection="1">
      <alignment/>
      <protection hidden="1"/>
    </xf>
    <xf numFmtId="0" fontId="8" fillId="0" borderId="47" xfId="0" applyFont="1" applyBorder="1" applyAlignment="1" applyProtection="1">
      <alignment/>
      <protection hidden="1" locked="0"/>
    </xf>
    <xf numFmtId="0" fontId="8" fillId="0" borderId="47" xfId="0" applyFont="1" applyBorder="1" applyAlignment="1" applyProtection="1">
      <alignment/>
      <protection hidden="1"/>
    </xf>
    <xf numFmtId="0" fontId="8" fillId="0" borderId="48" xfId="0" applyFont="1" applyBorder="1" applyAlignment="1" applyProtection="1">
      <alignment/>
      <protection hidden="1"/>
    </xf>
    <xf numFmtId="0" fontId="8" fillId="0" borderId="49" xfId="0" applyFont="1" applyBorder="1" applyAlignment="1" applyProtection="1">
      <alignment/>
      <protection hidden="1" locked="0"/>
    </xf>
    <xf numFmtId="0" fontId="8" fillId="0" borderId="50" xfId="0" applyFont="1" applyBorder="1" applyAlignment="1" applyProtection="1">
      <alignment/>
      <protection hidden="1" locked="0"/>
    </xf>
    <xf numFmtId="0" fontId="8" fillId="0" borderId="51" xfId="0" applyFont="1" applyBorder="1" applyAlignment="1" applyProtection="1">
      <alignment/>
      <protection hidden="1"/>
    </xf>
    <xf numFmtId="0" fontId="8" fillId="0" borderId="49" xfId="0" applyFont="1" applyBorder="1" applyAlignment="1" applyProtection="1">
      <alignment/>
      <protection hidden="1"/>
    </xf>
    <xf numFmtId="0" fontId="8" fillId="0" borderId="50" xfId="0" applyFont="1" applyBorder="1" applyAlignment="1" applyProtection="1">
      <alignment/>
      <protection hidden="1"/>
    </xf>
    <xf numFmtId="0" fontId="8" fillId="0" borderId="52" xfId="0" applyFont="1" applyBorder="1" applyAlignment="1" applyProtection="1">
      <alignment/>
      <protection hidden="1" locked="0"/>
    </xf>
    <xf numFmtId="0" fontId="1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45" xfId="0" applyFont="1" applyBorder="1" applyAlignment="1" applyProtection="1">
      <alignment/>
      <protection hidden="1" locked="0"/>
    </xf>
    <xf numFmtId="0" fontId="8" fillId="0" borderId="53" xfId="0" applyFont="1" applyBorder="1" applyAlignment="1" applyProtection="1">
      <alignment/>
      <protection hidden="1" locked="0"/>
    </xf>
    <xf numFmtId="0" fontId="8" fillId="0" borderId="54" xfId="0" applyFont="1" applyBorder="1" applyAlignment="1" applyProtection="1">
      <alignment/>
      <protection hidden="1"/>
    </xf>
    <xf numFmtId="0" fontId="8" fillId="0" borderId="53" xfId="0" applyFont="1" applyBorder="1" applyAlignment="1" applyProtection="1">
      <alignment/>
      <protection hidden="1"/>
    </xf>
    <xf numFmtId="0" fontId="8" fillId="0" borderId="38" xfId="0" applyFont="1" applyFill="1" applyBorder="1" applyAlignment="1" applyProtection="1">
      <alignment/>
      <protection hidden="1" locked="0"/>
    </xf>
    <xf numFmtId="0" fontId="8" fillId="32" borderId="0" xfId="0" applyFont="1" applyFill="1" applyBorder="1" applyAlignment="1">
      <alignment/>
    </xf>
    <xf numFmtId="0" fontId="8" fillId="32" borderId="38" xfId="0" applyFont="1" applyFill="1" applyBorder="1" applyAlignment="1" applyProtection="1">
      <alignment/>
      <protection hidden="1" locked="0"/>
    </xf>
    <xf numFmtId="0" fontId="8" fillId="32" borderId="39" xfId="0" applyFont="1" applyFill="1" applyBorder="1" applyAlignment="1" applyProtection="1">
      <alignment/>
      <protection hidden="1" locked="0"/>
    </xf>
    <xf numFmtId="0" fontId="8" fillId="33" borderId="0" xfId="0" applyFont="1" applyFill="1" applyBorder="1" applyAlignment="1">
      <alignment/>
    </xf>
    <xf numFmtId="0" fontId="8" fillId="0" borderId="39" xfId="0" applyFont="1" applyFill="1" applyBorder="1" applyAlignment="1" applyProtection="1">
      <alignment/>
      <protection hidden="1" locked="0"/>
    </xf>
    <xf numFmtId="0" fontId="8" fillId="0" borderId="40" xfId="0" applyFont="1" applyBorder="1" applyAlignment="1" applyProtection="1">
      <alignment/>
      <protection hidden="1"/>
    </xf>
    <xf numFmtId="0" fontId="8" fillId="0" borderId="41" xfId="0" applyFont="1" applyBorder="1" applyAlignment="1" applyProtection="1">
      <alignment/>
      <protection hidden="1"/>
    </xf>
    <xf numFmtId="0" fontId="8" fillId="0" borderId="38" xfId="0" applyFont="1" applyBorder="1" applyAlignment="1" applyProtection="1">
      <alignment/>
      <protection hidden="1"/>
    </xf>
    <xf numFmtId="0" fontId="8" fillId="0" borderId="39" xfId="0" applyFont="1" applyBorder="1" applyAlignment="1" applyProtection="1">
      <alignment/>
      <protection hidden="1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 applyProtection="1">
      <alignment/>
      <protection hidden="1" locked="0"/>
    </xf>
    <xf numFmtId="0" fontId="8" fillId="0" borderId="57" xfId="0" applyFont="1" applyBorder="1" applyAlignment="1" applyProtection="1">
      <alignment/>
      <protection hidden="1" locked="0"/>
    </xf>
    <xf numFmtId="0" fontId="17" fillId="0" borderId="37" xfId="0" applyFont="1" applyFill="1" applyBorder="1" applyAlignment="1">
      <alignment/>
    </xf>
    <xf numFmtId="0" fontId="17" fillId="0" borderId="37" xfId="0" applyFont="1" applyFill="1" applyBorder="1" applyAlignment="1">
      <alignment horizontal="left" wrapText="1"/>
    </xf>
    <xf numFmtId="0" fontId="8" fillId="0" borderId="37" xfId="0" applyFont="1" applyFill="1" applyBorder="1" applyAlignment="1">
      <alignment/>
    </xf>
    <xf numFmtId="0" fontId="8" fillId="0" borderId="37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8" fillId="0" borderId="0" xfId="0" applyFont="1" applyBorder="1" applyAlignment="1">
      <alignment wrapText="1"/>
    </xf>
    <xf numFmtId="49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/>
      <protection hidden="1"/>
    </xf>
    <xf numFmtId="0" fontId="6" fillId="34" borderId="58" xfId="0" applyFont="1" applyFill="1" applyBorder="1" applyAlignment="1" applyProtection="1">
      <alignment/>
      <protection hidden="1"/>
    </xf>
    <xf numFmtId="0" fontId="8" fillId="35" borderId="46" xfId="0" applyFont="1" applyFill="1" applyBorder="1" applyAlignment="1" applyProtection="1">
      <alignment/>
      <protection hidden="1" locked="0"/>
    </xf>
    <xf numFmtId="0" fontId="8" fillId="35" borderId="48" xfId="0" applyFont="1" applyFill="1" applyBorder="1" applyAlignment="1" applyProtection="1">
      <alignment/>
      <protection hidden="1" locked="0"/>
    </xf>
    <xf numFmtId="0" fontId="8" fillId="35" borderId="49" xfId="0" applyFont="1" applyFill="1" applyBorder="1" applyAlignment="1" applyProtection="1">
      <alignment/>
      <protection hidden="1" locked="0"/>
    </xf>
    <xf numFmtId="0" fontId="8" fillId="35" borderId="47" xfId="0" applyFont="1" applyFill="1" applyBorder="1" applyAlignment="1" applyProtection="1">
      <alignment/>
      <protection hidden="1" locked="0"/>
    </xf>
    <xf numFmtId="0" fontId="6" fillId="35" borderId="50" xfId="0" applyFont="1" applyFill="1" applyBorder="1" applyAlignment="1" applyProtection="1">
      <alignment/>
      <protection hidden="1" locked="0"/>
    </xf>
    <xf numFmtId="0" fontId="20" fillId="0" borderId="59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34" borderId="58" xfId="0" applyFont="1" applyFill="1" applyBorder="1" applyAlignment="1" applyProtection="1">
      <alignment/>
      <protection hidden="1"/>
    </xf>
    <xf numFmtId="0" fontId="20" fillId="0" borderId="0" xfId="0" applyFont="1" applyAlignment="1">
      <alignment/>
    </xf>
    <xf numFmtId="0" fontId="9" fillId="36" borderId="14" xfId="0" applyFont="1" applyFill="1" applyBorder="1" applyAlignment="1">
      <alignment/>
    </xf>
    <xf numFmtId="0" fontId="9" fillId="36" borderId="13" xfId="0" applyFont="1" applyFill="1" applyBorder="1" applyAlignment="1">
      <alignment/>
    </xf>
    <xf numFmtId="0" fontId="20" fillId="36" borderId="16" xfId="0" applyFont="1" applyFill="1" applyBorder="1" applyAlignment="1">
      <alignment horizontal="center"/>
    </xf>
    <xf numFmtId="0" fontId="9" fillId="37" borderId="49" xfId="0" applyFont="1" applyFill="1" applyBorder="1" applyAlignment="1" applyProtection="1">
      <alignment/>
      <protection hidden="1" locked="0"/>
    </xf>
    <xf numFmtId="0" fontId="5" fillId="37" borderId="50" xfId="0" applyFont="1" applyFill="1" applyBorder="1" applyAlignment="1" applyProtection="1">
      <alignment/>
      <protection hidden="1" locked="0"/>
    </xf>
    <xf numFmtId="0" fontId="9" fillId="37" borderId="47" xfId="0" applyFont="1" applyFill="1" applyBorder="1" applyAlignment="1" applyProtection="1">
      <alignment/>
      <protection hidden="1" locked="0"/>
    </xf>
    <xf numFmtId="0" fontId="8" fillId="35" borderId="16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20" fillId="38" borderId="15" xfId="0" applyFont="1" applyFill="1" applyBorder="1" applyAlignment="1">
      <alignment horizontal="center"/>
    </xf>
    <xf numFmtId="0" fontId="8" fillId="39" borderId="60" xfId="0" applyFont="1" applyFill="1" applyBorder="1" applyAlignment="1" applyProtection="1">
      <alignment/>
      <protection hidden="1"/>
    </xf>
    <xf numFmtId="0" fontId="8" fillId="39" borderId="58" xfId="0" applyFont="1" applyFill="1" applyBorder="1" applyAlignment="1" applyProtection="1">
      <alignment/>
      <protection hidden="1"/>
    </xf>
    <xf numFmtId="0" fontId="8" fillId="32" borderId="61" xfId="0" applyFont="1" applyFill="1" applyBorder="1" applyAlignment="1" applyProtection="1">
      <alignment/>
      <protection hidden="1" locked="0"/>
    </xf>
    <xf numFmtId="0" fontId="8" fillId="32" borderId="62" xfId="0" applyFont="1" applyFill="1" applyBorder="1" applyAlignment="1" applyProtection="1">
      <alignment/>
      <protection hidden="1" locked="0"/>
    </xf>
    <xf numFmtId="0" fontId="8" fillId="35" borderId="38" xfId="0" applyFont="1" applyFill="1" applyBorder="1" applyAlignment="1" applyProtection="1">
      <alignment/>
      <protection hidden="1" locked="0"/>
    </xf>
    <xf numFmtId="0" fontId="8" fillId="35" borderId="39" xfId="0" applyFont="1" applyFill="1" applyBorder="1" applyAlignment="1" applyProtection="1">
      <alignment/>
      <protection hidden="1" locked="0"/>
    </xf>
    <xf numFmtId="0" fontId="8" fillId="32" borderId="63" xfId="0" applyFont="1" applyFill="1" applyBorder="1" applyAlignment="1">
      <alignment/>
    </xf>
    <xf numFmtId="0" fontId="8" fillId="40" borderId="18" xfId="0" applyFont="1" applyFill="1" applyBorder="1" applyAlignment="1">
      <alignment horizontal="center"/>
    </xf>
    <xf numFmtId="0" fontId="6" fillId="39" borderId="64" xfId="0" applyFont="1" applyFill="1" applyBorder="1" applyAlignment="1" applyProtection="1">
      <alignment/>
      <protection hidden="1"/>
    </xf>
    <xf numFmtId="0" fontId="8" fillId="0" borderId="65" xfId="0" applyFont="1" applyBorder="1" applyAlignment="1" applyProtection="1">
      <alignment/>
      <protection hidden="1"/>
    </xf>
    <xf numFmtId="0" fontId="8" fillId="0" borderId="32" xfId="0" applyFont="1" applyBorder="1" applyAlignment="1" applyProtection="1">
      <alignment wrapText="1"/>
      <protection hidden="1"/>
    </xf>
    <xf numFmtId="0" fontId="8" fillId="0" borderId="15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55" xfId="0" applyFont="1" applyBorder="1" applyAlignment="1" applyProtection="1">
      <alignment wrapText="1"/>
      <protection hidden="1"/>
    </xf>
    <xf numFmtId="0" fontId="8" fillId="0" borderId="16" xfId="0" applyFont="1" applyBorder="1" applyAlignment="1" applyProtection="1">
      <alignment horizontal="center"/>
      <protection hidden="1"/>
    </xf>
    <xf numFmtId="0" fontId="8" fillId="0" borderId="14" xfId="0" applyFont="1" applyBorder="1" applyAlignment="1" applyProtection="1">
      <alignment/>
      <protection hidden="1"/>
    </xf>
    <xf numFmtId="0" fontId="8" fillId="35" borderId="46" xfId="0" applyFont="1" applyFill="1" applyBorder="1" applyAlignment="1" applyProtection="1">
      <alignment/>
      <protection hidden="1"/>
    </xf>
    <xf numFmtId="0" fontId="6" fillId="34" borderId="60" xfId="0" applyFont="1" applyFill="1" applyBorder="1" applyAlignment="1" applyProtection="1">
      <alignment/>
      <protection hidden="1"/>
    </xf>
    <xf numFmtId="0" fontId="8" fillId="35" borderId="47" xfId="0" applyFont="1" applyFill="1" applyBorder="1" applyAlignment="1" applyProtection="1">
      <alignment/>
      <protection hidden="1"/>
    </xf>
    <xf numFmtId="0" fontId="9" fillId="0" borderId="13" xfId="0" applyFont="1" applyBorder="1" applyAlignment="1" applyProtection="1">
      <alignment/>
      <protection hidden="1"/>
    </xf>
    <xf numFmtId="0" fontId="8" fillId="35" borderId="48" xfId="0" applyFont="1" applyFill="1" applyBorder="1" applyAlignment="1" applyProtection="1">
      <alignment/>
      <protection hidden="1"/>
    </xf>
    <xf numFmtId="0" fontId="6" fillId="35" borderId="51" xfId="0" applyFont="1" applyFill="1" applyBorder="1" applyAlignment="1" applyProtection="1">
      <alignment/>
      <protection hidden="1"/>
    </xf>
    <xf numFmtId="0" fontId="8" fillId="35" borderId="49" xfId="0" applyFont="1" applyFill="1" applyBorder="1" applyAlignment="1" applyProtection="1">
      <alignment/>
      <protection hidden="1"/>
    </xf>
    <xf numFmtId="0" fontId="8" fillId="0" borderId="19" xfId="0" applyFont="1" applyBorder="1" applyAlignment="1">
      <alignment/>
    </xf>
    <xf numFmtId="0" fontId="8" fillId="0" borderId="19" xfId="0" applyFont="1" applyBorder="1" applyAlignment="1" applyProtection="1">
      <alignment horizontal="left"/>
      <protection hidden="1"/>
    </xf>
    <xf numFmtId="0" fontId="8" fillId="41" borderId="14" xfId="0" applyFont="1" applyFill="1" applyBorder="1" applyAlignment="1" applyProtection="1">
      <alignment/>
      <protection hidden="1"/>
    </xf>
    <xf numFmtId="0" fontId="8" fillId="41" borderId="15" xfId="0" applyFont="1" applyFill="1" applyBorder="1" applyAlignment="1" applyProtection="1">
      <alignment horizontal="center"/>
      <protection hidden="1"/>
    </xf>
    <xf numFmtId="0" fontId="8" fillId="42" borderId="0" xfId="0" applyFont="1" applyFill="1" applyBorder="1" applyAlignment="1" applyProtection="1">
      <alignment/>
      <protection hidden="1"/>
    </xf>
    <xf numFmtId="0" fontId="8" fillId="42" borderId="46" xfId="0" applyFont="1" applyFill="1" applyBorder="1" applyAlignment="1" applyProtection="1">
      <alignment/>
      <protection hidden="1"/>
    </xf>
    <xf numFmtId="0" fontId="8" fillId="43" borderId="60" xfId="0" applyFont="1" applyFill="1" applyBorder="1" applyAlignment="1" applyProtection="1">
      <alignment/>
      <protection hidden="1"/>
    </xf>
    <xf numFmtId="0" fontId="8" fillId="42" borderId="47" xfId="0" applyFont="1" applyFill="1" applyBorder="1" applyAlignment="1" applyProtection="1">
      <alignment/>
      <protection hidden="1"/>
    </xf>
    <xf numFmtId="0" fontId="8" fillId="41" borderId="13" xfId="0" applyFont="1" applyFill="1" applyBorder="1" applyAlignment="1" applyProtection="1">
      <alignment/>
      <protection hidden="1"/>
    </xf>
    <xf numFmtId="0" fontId="8" fillId="41" borderId="16" xfId="0" applyFont="1" applyFill="1" applyBorder="1" applyAlignment="1" applyProtection="1">
      <alignment horizontal="center"/>
      <protection hidden="1"/>
    </xf>
    <xf numFmtId="0" fontId="8" fillId="42" borderId="48" xfId="0" applyFont="1" applyFill="1" applyBorder="1" applyAlignment="1" applyProtection="1">
      <alignment/>
      <protection hidden="1"/>
    </xf>
    <xf numFmtId="0" fontId="8" fillId="42" borderId="51" xfId="0" applyFont="1" applyFill="1" applyBorder="1" applyAlignment="1" applyProtection="1">
      <alignment/>
      <protection hidden="1"/>
    </xf>
    <xf numFmtId="0" fontId="8" fillId="42" borderId="49" xfId="0" applyFont="1" applyFill="1" applyBorder="1" applyAlignment="1" applyProtection="1">
      <alignment/>
      <protection hidden="1"/>
    </xf>
    <xf numFmtId="0" fontId="8" fillId="0" borderId="66" xfId="0" applyFont="1" applyBorder="1" applyAlignment="1" applyProtection="1">
      <alignment horizontal="left"/>
      <protection hidden="1"/>
    </xf>
    <xf numFmtId="0" fontId="11" fillId="40" borderId="12" xfId="0" applyFont="1" applyFill="1" applyBorder="1" applyAlignment="1">
      <alignment/>
    </xf>
    <xf numFmtId="0" fontId="11" fillId="40" borderId="15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top" wrapText="1"/>
    </xf>
    <xf numFmtId="0" fontId="7" fillId="0" borderId="67" xfId="0" applyFont="1" applyBorder="1" applyAlignment="1" applyProtection="1">
      <alignment/>
      <protection hidden="1"/>
    </xf>
    <xf numFmtId="0" fontId="6" fillId="39" borderId="68" xfId="0" applyFont="1" applyFill="1" applyBorder="1" applyAlignment="1" applyProtection="1">
      <alignment/>
      <protection hidden="1"/>
    </xf>
    <xf numFmtId="0" fontId="8" fillId="0" borderId="69" xfId="0" applyFont="1" applyBorder="1" applyAlignment="1">
      <alignment/>
    </xf>
    <xf numFmtId="0" fontId="8" fillId="0" borderId="70" xfId="0" applyFont="1" applyBorder="1" applyAlignment="1" applyProtection="1">
      <alignment/>
      <protection hidden="1" locked="0"/>
    </xf>
    <xf numFmtId="0" fontId="6" fillId="39" borderId="71" xfId="0" applyFont="1" applyFill="1" applyBorder="1" applyAlignment="1" applyProtection="1">
      <alignment/>
      <protection hidden="1"/>
    </xf>
    <xf numFmtId="0" fontId="8" fillId="42" borderId="0" xfId="0" applyFont="1" applyFill="1" applyBorder="1" applyAlignment="1" applyProtection="1">
      <alignment/>
      <protection hidden="1"/>
    </xf>
    <xf numFmtId="0" fontId="8" fillId="42" borderId="40" xfId="0" applyFont="1" applyFill="1" applyBorder="1" applyAlignment="1" applyProtection="1">
      <alignment/>
      <protection hidden="1"/>
    </xf>
    <xf numFmtId="0" fontId="8" fillId="42" borderId="41" xfId="0" applyFont="1" applyFill="1" applyBorder="1" applyAlignment="1" applyProtection="1">
      <alignment/>
      <protection hidden="1"/>
    </xf>
    <xf numFmtId="0" fontId="8" fillId="42" borderId="38" xfId="0" applyFont="1" applyFill="1" applyBorder="1" applyAlignment="1" applyProtection="1">
      <alignment/>
      <protection hidden="1"/>
    </xf>
    <xf numFmtId="0" fontId="8" fillId="42" borderId="55" xfId="0" applyFont="1" applyFill="1" applyBorder="1" applyAlignment="1" applyProtection="1">
      <alignment/>
      <protection hidden="1"/>
    </xf>
    <xf numFmtId="0" fontId="8" fillId="42" borderId="55" xfId="0" applyFont="1" applyFill="1" applyBorder="1" applyAlignment="1" applyProtection="1">
      <alignment wrapText="1"/>
      <protection hidden="1"/>
    </xf>
    <xf numFmtId="49" fontId="8" fillId="42" borderId="55" xfId="0" applyNumberFormat="1" applyFont="1" applyFill="1" applyBorder="1" applyAlignment="1" applyProtection="1">
      <alignment horizontal="center"/>
      <protection hidden="1"/>
    </xf>
    <xf numFmtId="0" fontId="8" fillId="42" borderId="55" xfId="0" applyFont="1" applyFill="1" applyBorder="1" applyAlignment="1" applyProtection="1">
      <alignment horizontal="center"/>
      <protection hidden="1"/>
    </xf>
    <xf numFmtId="0" fontId="8" fillId="42" borderId="72" xfId="0" applyFont="1" applyFill="1" applyBorder="1" applyAlignment="1" applyProtection="1">
      <alignment/>
      <protection hidden="1"/>
    </xf>
    <xf numFmtId="0" fontId="8" fillId="42" borderId="73" xfId="0" applyFont="1" applyFill="1" applyBorder="1" applyAlignment="1" applyProtection="1">
      <alignment/>
      <protection hidden="1"/>
    </xf>
    <xf numFmtId="0" fontId="8" fillId="42" borderId="42" xfId="0" applyFont="1" applyFill="1" applyBorder="1" applyAlignment="1" applyProtection="1">
      <alignment/>
      <protection hidden="1"/>
    </xf>
    <xf numFmtId="0" fontId="8" fillId="40" borderId="22" xfId="0" applyFont="1" applyFill="1" applyBorder="1" applyAlignment="1">
      <alignment/>
    </xf>
    <xf numFmtId="0" fontId="8" fillId="0" borderId="22" xfId="0" applyFont="1" applyFill="1" applyBorder="1" applyAlignment="1" applyProtection="1">
      <alignment/>
      <protection hidden="1"/>
    </xf>
    <xf numFmtId="0" fontId="21" fillId="0" borderId="67" xfId="0" applyFont="1" applyBorder="1" applyAlignment="1" applyProtection="1">
      <alignment wrapText="1"/>
      <protection hidden="1"/>
    </xf>
    <xf numFmtId="0" fontId="8" fillId="32" borderId="42" xfId="0" applyFont="1" applyFill="1" applyBorder="1" applyAlignment="1" applyProtection="1">
      <alignment/>
      <protection hidden="1" locked="0"/>
    </xf>
    <xf numFmtId="0" fontId="8" fillId="32" borderId="52" xfId="0" applyFont="1" applyFill="1" applyBorder="1" applyAlignment="1" applyProtection="1">
      <alignment/>
      <protection hidden="1" locked="0"/>
    </xf>
    <xf numFmtId="0" fontId="8" fillId="0" borderId="47" xfId="0" applyFont="1" applyFill="1" applyBorder="1" applyAlignment="1" applyProtection="1">
      <alignment/>
      <protection hidden="1" locked="0"/>
    </xf>
    <xf numFmtId="0" fontId="6" fillId="39" borderId="64" xfId="0" applyFont="1" applyFill="1" applyBorder="1" applyAlignment="1" applyProtection="1">
      <alignment/>
      <protection/>
    </xf>
    <xf numFmtId="0" fontId="17" fillId="0" borderId="74" xfId="0" applyFont="1" applyBorder="1" applyAlignment="1">
      <alignment/>
    </xf>
    <xf numFmtId="0" fontId="17" fillId="0" borderId="74" xfId="0" applyFont="1" applyBorder="1" applyAlignment="1">
      <alignment horizontal="left" wrapText="1"/>
    </xf>
    <xf numFmtId="0" fontId="8" fillId="0" borderId="74" xfId="0" applyFont="1" applyBorder="1" applyAlignment="1">
      <alignment/>
    </xf>
    <xf numFmtId="0" fontId="8" fillId="0" borderId="74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8" fillId="32" borderId="56" xfId="0" applyFont="1" applyFill="1" applyBorder="1" applyAlignment="1" applyProtection="1">
      <alignment/>
      <protection hidden="1" locked="0"/>
    </xf>
    <xf numFmtId="0" fontId="8" fillId="32" borderId="57" xfId="0" applyFont="1" applyFill="1" applyBorder="1" applyAlignment="1" applyProtection="1">
      <alignment/>
      <protection hidden="1" locked="0"/>
    </xf>
    <xf numFmtId="0" fontId="8" fillId="41" borderId="18" xfId="0" applyFont="1" applyFill="1" applyBorder="1" applyAlignment="1" applyProtection="1">
      <alignment horizontal="center"/>
      <protection hidden="1"/>
    </xf>
    <xf numFmtId="0" fontId="4" fillId="0" borderId="67" xfId="0" applyFont="1" applyBorder="1" applyAlignment="1" applyProtection="1">
      <alignment/>
      <protection hidden="1"/>
    </xf>
    <xf numFmtId="49" fontId="8" fillId="0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8" fillId="0" borderId="76" xfId="0" applyFont="1" applyBorder="1" applyAlignment="1" applyProtection="1">
      <alignment/>
      <protection hidden="1" locked="0"/>
    </xf>
    <xf numFmtId="0" fontId="8" fillId="0" borderId="77" xfId="0" applyFont="1" applyBorder="1" applyAlignment="1" applyProtection="1">
      <alignment/>
      <protection hidden="1" locked="0"/>
    </xf>
    <xf numFmtId="0" fontId="6" fillId="35" borderId="50" xfId="0" applyFont="1" applyFill="1" applyBorder="1" applyAlignment="1" applyProtection="1">
      <alignment/>
      <protection hidden="1"/>
    </xf>
    <xf numFmtId="0" fontId="19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8" fillId="32" borderId="78" xfId="0" applyFont="1" applyFill="1" applyBorder="1" applyAlignment="1" applyProtection="1">
      <alignment/>
      <protection hidden="1" locked="0"/>
    </xf>
    <xf numFmtId="0" fontId="8" fillId="32" borderId="79" xfId="0" applyFont="1" applyFill="1" applyBorder="1" applyAlignment="1" applyProtection="1">
      <alignment/>
      <protection hidden="1" locked="0"/>
    </xf>
    <xf numFmtId="0" fontId="8" fillId="32" borderId="80" xfId="0" applyFont="1" applyFill="1" applyBorder="1" applyAlignment="1" applyProtection="1">
      <alignment/>
      <protection hidden="1" locked="0"/>
    </xf>
    <xf numFmtId="0" fontId="8" fillId="32" borderId="81" xfId="0" applyFont="1" applyFill="1" applyBorder="1" applyAlignment="1" applyProtection="1">
      <alignment/>
      <protection hidden="1" locked="0"/>
    </xf>
    <xf numFmtId="0" fontId="8" fillId="32" borderId="82" xfId="0" applyFont="1" applyFill="1" applyBorder="1" applyAlignment="1" applyProtection="1">
      <alignment/>
      <protection hidden="1" locked="0"/>
    </xf>
    <xf numFmtId="0" fontId="8" fillId="32" borderId="83" xfId="0" applyFont="1" applyFill="1" applyBorder="1" applyAlignment="1" applyProtection="1">
      <alignment/>
      <protection hidden="1" locked="0"/>
    </xf>
    <xf numFmtId="0" fontId="8" fillId="32" borderId="84" xfId="0" applyFont="1" applyFill="1" applyBorder="1" applyAlignment="1" applyProtection="1">
      <alignment/>
      <protection hidden="1" locked="0"/>
    </xf>
    <xf numFmtId="0" fontId="8" fillId="32" borderId="85" xfId="0" applyFont="1" applyFill="1" applyBorder="1" applyAlignment="1" applyProtection="1">
      <alignment/>
      <protection hidden="1" locked="0"/>
    </xf>
    <xf numFmtId="0" fontId="13" fillId="0" borderId="67" xfId="0" applyFont="1" applyBorder="1" applyAlignment="1" applyProtection="1">
      <alignment wrapText="1"/>
      <protection hidden="1"/>
    </xf>
    <xf numFmtId="0" fontId="22" fillId="0" borderId="86" xfId="0" applyFont="1" applyBorder="1" applyAlignment="1" applyProtection="1">
      <alignment horizontal="center"/>
      <protection hidden="1"/>
    </xf>
    <xf numFmtId="0" fontId="4" fillId="0" borderId="67" xfId="0" applyFont="1" applyBorder="1" applyAlignment="1" applyProtection="1">
      <alignment wrapText="1"/>
      <protection hidden="1"/>
    </xf>
    <xf numFmtId="0" fontId="22" fillId="0" borderId="87" xfId="0" applyFont="1" applyBorder="1" applyAlignment="1" applyProtection="1">
      <alignment horizontal="center"/>
      <protection hidden="1"/>
    </xf>
    <xf numFmtId="0" fontId="22" fillId="0" borderId="88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/>
      <protection hidden="1"/>
    </xf>
    <xf numFmtId="0" fontId="17" fillId="39" borderId="64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89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0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3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1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59" xfId="0" applyFont="1" applyBorder="1" applyAlignment="1" applyProtection="1">
      <alignment horizontal="center"/>
      <protection hidden="1"/>
    </xf>
    <xf numFmtId="0" fontId="0" fillId="41" borderId="21" xfId="0" applyFont="1" applyFill="1" applyBorder="1" applyAlignment="1" applyProtection="1">
      <alignment horizontal="center"/>
      <protection hidden="1"/>
    </xf>
    <xf numFmtId="0" fontId="0" fillId="41" borderId="15" xfId="0" applyFont="1" applyFill="1" applyBorder="1" applyAlignment="1" applyProtection="1">
      <alignment horizontal="center"/>
      <protection hidden="1"/>
    </xf>
    <xf numFmtId="0" fontId="0" fillId="41" borderId="0" xfId="0" applyFont="1" applyFill="1" applyAlignment="1" applyProtection="1">
      <alignment/>
      <protection hidden="1"/>
    </xf>
    <xf numFmtId="0" fontId="0" fillId="41" borderId="59" xfId="0" applyFont="1" applyFill="1" applyBorder="1" applyAlignment="1" applyProtection="1">
      <alignment horizontal="center"/>
      <protection hidden="1"/>
    </xf>
    <xf numFmtId="0" fontId="0" fillId="41" borderId="16" xfId="0" applyFont="1" applyFill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23" xfId="0" applyFont="1" applyBorder="1" applyAlignment="1">
      <alignment horizontal="center"/>
    </xf>
    <xf numFmtId="0" fontId="0" fillId="40" borderId="23" xfId="0" applyFont="1" applyFill="1" applyBorder="1" applyAlignment="1">
      <alignment horizontal="center"/>
    </xf>
    <xf numFmtId="0" fontId="0" fillId="0" borderId="86" xfId="0" applyFont="1" applyBorder="1" applyAlignment="1" applyProtection="1">
      <alignment horizontal="center"/>
      <protection hidden="1"/>
    </xf>
    <xf numFmtId="0" fontId="0" fillId="0" borderId="87" xfId="0" applyFont="1" applyBorder="1" applyAlignment="1" applyProtection="1">
      <alignment horizontal="center"/>
      <protection hidden="1"/>
    </xf>
    <xf numFmtId="0" fontId="0" fillId="0" borderId="88" xfId="0" applyFont="1" applyBorder="1" applyAlignment="1" applyProtection="1">
      <alignment horizontal="center"/>
      <protection hidden="1"/>
    </xf>
    <xf numFmtId="0" fontId="0" fillId="0" borderId="9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5" xfId="0" applyFont="1" applyBorder="1" applyAlignment="1" applyProtection="1">
      <alignment horizontal="center"/>
      <protection hidden="1"/>
    </xf>
    <xf numFmtId="0" fontId="0" fillId="0" borderId="25" xfId="0" applyFont="1" applyBorder="1" applyAlignment="1">
      <alignment horizontal="center"/>
    </xf>
    <xf numFmtId="0" fontId="0" fillId="40" borderId="91" xfId="0" applyFont="1" applyFill="1" applyBorder="1" applyAlignment="1">
      <alignment horizontal="center"/>
    </xf>
    <xf numFmtId="0" fontId="0" fillId="40" borderId="15" xfId="0" applyFont="1" applyFill="1" applyBorder="1" applyAlignment="1">
      <alignment horizontal="center"/>
    </xf>
    <xf numFmtId="0" fontId="0" fillId="40" borderId="12" xfId="0" applyFont="1" applyFill="1" applyBorder="1" applyAlignment="1">
      <alignment horizontal="center"/>
    </xf>
    <xf numFmtId="0" fontId="0" fillId="40" borderId="17" xfId="0" applyFont="1" applyFill="1" applyBorder="1" applyAlignment="1">
      <alignment horizontal="center"/>
    </xf>
    <xf numFmtId="0" fontId="0" fillId="0" borderId="20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40" borderId="14" xfId="0" applyFont="1" applyFill="1" applyBorder="1" applyAlignment="1">
      <alignment/>
    </xf>
    <xf numFmtId="0" fontId="0" fillId="40" borderId="22" xfId="0" applyFont="1" applyFill="1" applyBorder="1" applyAlignment="1">
      <alignment horizontal="center"/>
    </xf>
    <xf numFmtId="0" fontId="0" fillId="40" borderId="18" xfId="0" applyFont="1" applyFill="1" applyBorder="1" applyAlignment="1">
      <alignment horizontal="center"/>
    </xf>
    <xf numFmtId="0" fontId="0" fillId="40" borderId="14" xfId="0" applyFont="1" applyFill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40" borderId="18" xfId="0" applyFont="1" applyFill="1" applyBorder="1" applyAlignment="1">
      <alignment/>
    </xf>
    <xf numFmtId="0" fontId="0" fillId="0" borderId="21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40" borderId="18" xfId="0" applyFont="1" applyFill="1" applyBorder="1" applyAlignment="1">
      <alignment/>
    </xf>
    <xf numFmtId="0" fontId="0" fillId="40" borderId="11" xfId="0" applyFont="1" applyFill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4" xfId="0" applyFont="1" applyBorder="1" applyAlignment="1">
      <alignment horizontal="center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25" xfId="0" applyFont="1" applyFill="1" applyBorder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0" fillId="41" borderId="18" xfId="0" applyFont="1" applyFill="1" applyBorder="1" applyAlignment="1" applyProtection="1">
      <alignment horizontal="center"/>
      <protection hidden="1"/>
    </xf>
    <xf numFmtId="0" fontId="0" fillId="0" borderId="24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/>
      <protection hidden="1"/>
    </xf>
    <xf numFmtId="0" fontId="0" fillId="0" borderId="23" xfId="0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4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59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/>
    </xf>
    <xf numFmtId="0" fontId="0" fillId="40" borderId="11" xfId="0" applyFont="1" applyFill="1" applyBorder="1" applyAlignment="1">
      <alignment/>
    </xf>
    <xf numFmtId="0" fontId="0" fillId="41" borderId="29" xfId="0" applyFont="1" applyFill="1" applyBorder="1" applyAlignment="1" applyProtection="1">
      <alignment horizontal="center" vertical="center"/>
      <protection hidden="1"/>
    </xf>
    <xf numFmtId="0" fontId="0" fillId="41" borderId="18" xfId="0" applyFont="1" applyFill="1" applyBorder="1" applyAlignment="1" applyProtection="1">
      <alignment/>
      <protection hidden="1"/>
    </xf>
    <xf numFmtId="0" fontId="0" fillId="0" borderId="29" xfId="0" applyFont="1" applyBorder="1" applyAlignment="1">
      <alignment horizontal="center" vertical="center"/>
    </xf>
    <xf numFmtId="0" fontId="0" fillId="44" borderId="93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94" xfId="0" applyFont="1" applyBorder="1" applyAlignment="1">
      <alignment horizontal="center"/>
    </xf>
    <xf numFmtId="0" fontId="0" fillId="40" borderId="18" xfId="0" applyFont="1" applyFill="1" applyBorder="1" applyAlignment="1">
      <alignment horizontal="left" wrapText="1"/>
    </xf>
    <xf numFmtId="0" fontId="0" fillId="40" borderId="19" xfId="0" applyFont="1" applyFill="1" applyBorder="1" applyAlignment="1">
      <alignment horizontal="center"/>
    </xf>
    <xf numFmtId="0" fontId="0" fillId="40" borderId="1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 wrapText="1"/>
    </xf>
    <xf numFmtId="0" fontId="0" fillId="0" borderId="14" xfId="0" applyFont="1" applyBorder="1" applyAlignment="1">
      <alignment horizontal="center"/>
    </xf>
    <xf numFmtId="0" fontId="0" fillId="0" borderId="18" xfId="0" applyFont="1" applyFill="1" applyBorder="1" applyAlignment="1">
      <alignment wrapText="1"/>
    </xf>
    <xf numFmtId="0" fontId="8" fillId="0" borderId="12" xfId="0" applyFont="1" applyBorder="1" applyAlignment="1" applyProtection="1">
      <alignment/>
      <protection hidden="1"/>
    </xf>
    <xf numFmtId="0" fontId="8" fillId="34" borderId="15" xfId="0" applyFont="1" applyFill="1" applyBorder="1" applyAlignment="1" applyProtection="1">
      <alignment horizontal="center"/>
      <protection hidden="1"/>
    </xf>
    <xf numFmtId="0" fontId="6" fillId="39" borderId="54" xfId="0" applyFont="1" applyFill="1" applyBorder="1" applyAlignment="1" applyProtection="1">
      <alignment/>
      <protection hidden="1"/>
    </xf>
    <xf numFmtId="0" fontId="6" fillId="39" borderId="53" xfId="0" applyFont="1" applyFill="1" applyBorder="1" applyAlignment="1" applyProtection="1">
      <alignment/>
      <protection hidden="1"/>
    </xf>
    <xf numFmtId="0" fontId="8" fillId="35" borderId="16" xfId="0" applyFont="1" applyFill="1" applyBorder="1" applyAlignment="1" applyProtection="1">
      <alignment horizontal="center"/>
      <protection hidden="1"/>
    </xf>
    <xf numFmtId="0" fontId="0" fillId="0" borderId="2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7" fillId="0" borderId="95" xfId="0" applyFont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3" fillId="0" borderId="0" xfId="0" applyFont="1" applyBorder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4" fillId="45" borderId="0" xfId="0" applyFont="1" applyFill="1" applyBorder="1" applyAlignment="1">
      <alignment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wrapText="1"/>
      <protection locked="0"/>
    </xf>
    <xf numFmtId="0" fontId="8" fillId="0" borderId="0" xfId="0" applyFont="1" applyBorder="1" applyAlignment="1" applyProtection="1">
      <alignment/>
      <protection locked="0"/>
    </xf>
    <xf numFmtId="0" fontId="14" fillId="0" borderId="90" xfId="0" applyFont="1" applyBorder="1" applyAlignment="1" applyProtection="1">
      <alignment/>
      <protection locked="0"/>
    </xf>
    <xf numFmtId="0" fontId="14" fillId="0" borderId="11" xfId="0" applyFont="1" applyBorder="1" applyAlignment="1" applyProtection="1">
      <alignment/>
      <protection locked="0"/>
    </xf>
    <xf numFmtId="0" fontId="14" fillId="0" borderId="11" xfId="0" applyFont="1" applyFill="1" applyBorder="1" applyAlignment="1" applyProtection="1">
      <alignment/>
      <protection locked="0"/>
    </xf>
    <xf numFmtId="0" fontId="14" fillId="0" borderId="22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14" fillId="46" borderId="90" xfId="0" applyFont="1" applyFill="1" applyBorder="1" applyAlignment="1" applyProtection="1">
      <alignment/>
      <protection locked="0"/>
    </xf>
    <xf numFmtId="0" fontId="0" fillId="41" borderId="21" xfId="0" applyFont="1" applyFill="1" applyBorder="1" applyAlignment="1" applyProtection="1">
      <alignment horizontal="center"/>
      <protection/>
    </xf>
    <xf numFmtId="0" fontId="8" fillId="41" borderId="15" xfId="0" applyFont="1" applyFill="1" applyBorder="1" applyAlignment="1" applyProtection="1">
      <alignment horizontal="center"/>
      <protection/>
    </xf>
    <xf numFmtId="0" fontId="0" fillId="41" borderId="15" xfId="0" applyFont="1" applyFill="1" applyBorder="1" applyAlignment="1" applyProtection="1">
      <alignment horizontal="center"/>
      <protection/>
    </xf>
    <xf numFmtId="0" fontId="8" fillId="42" borderId="0" xfId="0" applyFont="1" applyFill="1" applyBorder="1" applyAlignment="1" applyProtection="1">
      <alignment/>
      <protection/>
    </xf>
    <xf numFmtId="0" fontId="24" fillId="45" borderId="0" xfId="0" applyFont="1" applyFill="1" applyBorder="1" applyAlignment="1" applyProtection="1">
      <alignment/>
      <protection/>
    </xf>
    <xf numFmtId="0" fontId="0" fillId="41" borderId="0" xfId="0" applyFont="1" applyFill="1" applyAlignment="1" applyProtection="1">
      <alignment/>
      <protection/>
    </xf>
    <xf numFmtId="0" fontId="0" fillId="41" borderId="59" xfId="0" applyFont="1" applyFill="1" applyBorder="1" applyAlignment="1" applyProtection="1">
      <alignment horizontal="center"/>
      <protection/>
    </xf>
    <xf numFmtId="0" fontId="8" fillId="41" borderId="16" xfId="0" applyFont="1" applyFill="1" applyBorder="1" applyAlignment="1" applyProtection="1">
      <alignment horizontal="center"/>
      <protection/>
    </xf>
    <xf numFmtId="0" fontId="0" fillId="41" borderId="16" xfId="0" applyFont="1" applyFill="1" applyBorder="1" applyAlignment="1" applyProtection="1">
      <alignment horizontal="center"/>
      <protection/>
    </xf>
    <xf numFmtId="0" fontId="0" fillId="41" borderId="24" xfId="0" applyFont="1" applyFill="1" applyBorder="1" applyAlignment="1" applyProtection="1">
      <alignment horizontal="center"/>
      <protection/>
    </xf>
    <xf numFmtId="0" fontId="0" fillId="41" borderId="0" xfId="0" applyFont="1" applyFill="1" applyBorder="1" applyAlignment="1" applyProtection="1">
      <alignment horizontal="center"/>
      <protection/>
    </xf>
    <xf numFmtId="0" fontId="0" fillId="41" borderId="18" xfId="0" applyFont="1" applyFill="1" applyBorder="1" applyAlignment="1" applyProtection="1">
      <alignment horizontal="center"/>
      <protection/>
    </xf>
    <xf numFmtId="0" fontId="8" fillId="42" borderId="0" xfId="0" applyFont="1" applyFill="1" applyBorder="1" applyAlignment="1" applyProtection="1">
      <alignment/>
      <protection/>
    </xf>
    <xf numFmtId="0" fontId="8" fillId="42" borderId="55" xfId="0" applyFont="1" applyFill="1" applyBorder="1" applyAlignment="1" applyProtection="1">
      <alignment/>
      <protection/>
    </xf>
    <xf numFmtId="49" fontId="8" fillId="42" borderId="55" xfId="0" applyNumberFormat="1" applyFont="1" applyFill="1" applyBorder="1" applyAlignment="1" applyProtection="1">
      <alignment horizontal="center"/>
      <protection/>
    </xf>
    <xf numFmtId="0" fontId="8" fillId="42" borderId="55" xfId="0" applyFont="1" applyFill="1" applyBorder="1" applyAlignment="1" applyProtection="1">
      <alignment horizontal="center"/>
      <protection/>
    </xf>
    <xf numFmtId="0" fontId="0" fillId="41" borderId="20" xfId="0" applyFont="1" applyFill="1" applyBorder="1" applyAlignment="1" applyProtection="1">
      <alignment horizontal="center"/>
      <protection/>
    </xf>
    <xf numFmtId="0" fontId="8" fillId="41" borderId="18" xfId="0" applyFont="1" applyFill="1" applyBorder="1" applyAlignment="1" applyProtection="1">
      <alignment horizontal="center"/>
      <protection/>
    </xf>
    <xf numFmtId="0" fontId="0" fillId="41" borderId="29" xfId="0" applyFont="1" applyFill="1" applyBorder="1" applyAlignment="1" applyProtection="1">
      <alignment horizontal="center" vertical="center"/>
      <protection/>
    </xf>
    <xf numFmtId="0" fontId="0" fillId="47" borderId="0" xfId="0" applyFont="1" applyFill="1" applyAlignment="1" applyProtection="1">
      <alignment/>
      <protection/>
    </xf>
    <xf numFmtId="0" fontId="0" fillId="0" borderId="86" xfId="0" applyFont="1" applyBorder="1" applyAlignment="1" applyProtection="1">
      <alignment horizontal="center"/>
      <protection/>
    </xf>
    <xf numFmtId="0" fontId="13" fillId="0" borderId="67" xfId="0" applyFont="1" applyBorder="1" applyAlignment="1" applyProtection="1">
      <alignment wrapText="1"/>
      <protection/>
    </xf>
    <xf numFmtId="0" fontId="0" fillId="0" borderId="87" xfId="0" applyFont="1" applyBorder="1" applyAlignment="1" applyProtection="1">
      <alignment horizontal="center"/>
      <protection/>
    </xf>
    <xf numFmtId="0" fontId="0" fillId="0" borderId="88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6" fillId="0" borderId="96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7" fillId="39" borderId="64" xfId="0" applyFont="1" applyFill="1" applyBorder="1" applyAlignment="1" applyProtection="1">
      <alignment/>
      <protection hidden="1"/>
    </xf>
    <xf numFmtId="0" fontId="17" fillId="0" borderId="43" xfId="0" applyFont="1" applyBorder="1" applyAlignment="1" applyProtection="1">
      <alignment/>
      <protection hidden="1"/>
    </xf>
    <xf numFmtId="0" fontId="17" fillId="0" borderId="37" xfId="0" applyFont="1" applyFill="1" applyBorder="1" applyAlignment="1" applyProtection="1">
      <alignment/>
      <protection/>
    </xf>
    <xf numFmtId="0" fontId="17" fillId="0" borderId="37" xfId="0" applyFont="1" applyFill="1" applyBorder="1" applyAlignment="1" applyProtection="1">
      <alignment horizontal="left" wrapText="1"/>
      <protection/>
    </xf>
    <xf numFmtId="0" fontId="8" fillId="0" borderId="37" xfId="0" applyFont="1" applyFill="1" applyBorder="1" applyAlignment="1" applyProtection="1">
      <alignment/>
      <protection/>
    </xf>
    <xf numFmtId="0" fontId="8" fillId="0" borderId="37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2" fillId="0" borderId="86" xfId="0" applyFont="1" applyBorder="1" applyAlignment="1" applyProtection="1">
      <alignment horizontal="center"/>
      <protection/>
    </xf>
    <xf numFmtId="0" fontId="4" fillId="0" borderId="67" xfId="0" applyFont="1" applyBorder="1" applyAlignment="1" applyProtection="1">
      <alignment wrapText="1"/>
      <protection/>
    </xf>
    <xf numFmtId="0" fontId="22" fillId="0" borderId="87" xfId="0" applyFont="1" applyBorder="1" applyAlignment="1" applyProtection="1">
      <alignment horizontal="center"/>
      <protection/>
    </xf>
    <xf numFmtId="0" fontId="22" fillId="0" borderId="88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/>
      <protection/>
    </xf>
    <xf numFmtId="0" fontId="17" fillId="0" borderId="96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1" fillId="0" borderId="67" xfId="0" applyFont="1" applyBorder="1" applyAlignment="1" applyProtection="1">
      <alignment wrapText="1"/>
      <protection/>
    </xf>
    <xf numFmtId="0" fontId="8" fillId="0" borderId="97" xfId="0" applyFont="1" applyBorder="1" applyAlignment="1" applyProtection="1">
      <alignment/>
      <protection hidden="1"/>
    </xf>
    <xf numFmtId="0" fontId="8" fillId="0" borderId="98" xfId="0" applyFont="1" applyBorder="1" applyAlignment="1" applyProtection="1">
      <alignment/>
      <protection hidden="1"/>
    </xf>
    <xf numFmtId="0" fontId="8" fillId="0" borderId="99" xfId="0" applyFont="1" applyBorder="1" applyAlignment="1" applyProtection="1">
      <alignment/>
      <protection hidden="1"/>
    </xf>
    <xf numFmtId="0" fontId="8" fillId="0" borderId="72" xfId="0" applyFont="1" applyBorder="1" applyAlignment="1" applyProtection="1">
      <alignment/>
      <protection hidden="1"/>
    </xf>
    <xf numFmtId="0" fontId="8" fillId="0" borderId="73" xfId="0" applyFont="1" applyBorder="1" applyAlignment="1" applyProtection="1">
      <alignment/>
      <protection hidden="1"/>
    </xf>
    <xf numFmtId="0" fontId="8" fillId="0" borderId="42" xfId="0" applyFont="1" applyBorder="1" applyAlignment="1" applyProtection="1">
      <alignment/>
      <protection hidden="1"/>
    </xf>
    <xf numFmtId="0" fontId="9" fillId="37" borderId="46" xfId="0" applyFont="1" applyFill="1" applyBorder="1" applyAlignment="1" applyProtection="1">
      <alignment/>
      <protection hidden="1"/>
    </xf>
    <xf numFmtId="0" fontId="5" fillId="34" borderId="60" xfId="0" applyFont="1" applyFill="1" applyBorder="1" applyAlignment="1" applyProtection="1">
      <alignment/>
      <protection hidden="1"/>
    </xf>
    <xf numFmtId="0" fontId="9" fillId="37" borderId="47" xfId="0" applyFont="1" applyFill="1" applyBorder="1" applyAlignment="1" applyProtection="1">
      <alignment/>
      <protection hidden="1"/>
    </xf>
    <xf numFmtId="0" fontId="9" fillId="37" borderId="48" xfId="0" applyFont="1" applyFill="1" applyBorder="1" applyAlignment="1" applyProtection="1">
      <alignment/>
      <protection hidden="1"/>
    </xf>
    <xf numFmtId="0" fontId="5" fillId="37" borderId="51" xfId="0" applyFont="1" applyFill="1" applyBorder="1" applyAlignment="1" applyProtection="1">
      <alignment/>
      <protection hidden="1"/>
    </xf>
    <xf numFmtId="0" fontId="9" fillId="37" borderId="49" xfId="0" applyFont="1" applyFill="1" applyBorder="1" applyAlignment="1" applyProtection="1">
      <alignment/>
      <protection hidden="1"/>
    </xf>
    <xf numFmtId="0" fontId="8" fillId="32" borderId="40" xfId="0" applyFont="1" applyFill="1" applyBorder="1" applyAlignment="1" applyProtection="1">
      <alignment/>
      <protection hidden="1"/>
    </xf>
    <xf numFmtId="0" fontId="8" fillId="32" borderId="41" xfId="0" applyFont="1" applyFill="1" applyBorder="1" applyAlignment="1" applyProtection="1">
      <alignment/>
      <protection hidden="1"/>
    </xf>
    <xf numFmtId="0" fontId="8" fillId="32" borderId="38" xfId="0" applyFont="1" applyFill="1" applyBorder="1" applyAlignment="1" applyProtection="1">
      <alignment/>
      <protection hidden="1"/>
    </xf>
    <xf numFmtId="0" fontId="8" fillId="0" borderId="46" xfId="0" applyFont="1" applyFill="1" applyBorder="1" applyAlignment="1" applyProtection="1">
      <alignment/>
      <protection hidden="1"/>
    </xf>
    <xf numFmtId="0" fontId="8" fillId="0" borderId="47" xfId="0" applyFont="1" applyFill="1" applyBorder="1" applyAlignment="1" applyProtection="1">
      <alignment/>
      <protection hidden="1"/>
    </xf>
    <xf numFmtId="0" fontId="8" fillId="0" borderId="48" xfId="0" applyFont="1" applyFill="1" applyBorder="1" applyAlignment="1" applyProtection="1">
      <alignment/>
      <protection hidden="1"/>
    </xf>
    <xf numFmtId="0" fontId="6" fillId="0" borderId="51" xfId="0" applyFont="1" applyFill="1" applyBorder="1" applyAlignment="1" applyProtection="1">
      <alignment/>
      <protection hidden="1"/>
    </xf>
    <xf numFmtId="0" fontId="8" fillId="0" borderId="49" xfId="0" applyFont="1" applyFill="1" applyBorder="1" applyAlignment="1" applyProtection="1">
      <alignment/>
      <protection hidden="1"/>
    </xf>
    <xf numFmtId="0" fontId="8" fillId="0" borderId="100" xfId="0" applyFont="1" applyBorder="1" applyAlignment="1" applyProtection="1">
      <alignment/>
      <protection hidden="1"/>
    </xf>
    <xf numFmtId="0" fontId="8" fillId="0" borderId="101" xfId="0" applyFont="1" applyBorder="1" applyAlignment="1" applyProtection="1">
      <alignment/>
      <protection hidden="1"/>
    </xf>
    <xf numFmtId="0" fontId="8" fillId="0" borderId="102" xfId="0" applyFont="1" applyBorder="1" applyAlignment="1" applyProtection="1">
      <alignment/>
      <protection hidden="1"/>
    </xf>
    <xf numFmtId="0" fontId="8" fillId="32" borderId="103" xfId="0" applyFont="1" applyFill="1" applyBorder="1" applyAlignment="1" applyProtection="1">
      <alignment/>
      <protection hidden="1"/>
    </xf>
    <xf numFmtId="0" fontId="8" fillId="32" borderId="104" xfId="0" applyFont="1" applyFill="1" applyBorder="1" applyAlignment="1" applyProtection="1">
      <alignment/>
      <protection hidden="1"/>
    </xf>
    <xf numFmtId="0" fontId="8" fillId="32" borderId="61" xfId="0" applyFont="1" applyFill="1" applyBorder="1" applyAlignment="1" applyProtection="1">
      <alignment/>
      <protection hidden="1"/>
    </xf>
    <xf numFmtId="0" fontId="8" fillId="35" borderId="40" xfId="0" applyFont="1" applyFill="1" applyBorder="1" applyAlignment="1" applyProtection="1">
      <alignment/>
      <protection hidden="1"/>
    </xf>
    <xf numFmtId="0" fontId="8" fillId="35" borderId="41" xfId="0" applyFont="1" applyFill="1" applyBorder="1" applyAlignment="1" applyProtection="1">
      <alignment/>
      <protection hidden="1"/>
    </xf>
    <xf numFmtId="0" fontId="8" fillId="35" borderId="38" xfId="0" applyFont="1" applyFill="1" applyBorder="1" applyAlignment="1" applyProtection="1">
      <alignment/>
      <protection hidden="1"/>
    </xf>
    <xf numFmtId="0" fontId="8" fillId="0" borderId="105" xfId="0" applyFont="1" applyBorder="1" applyAlignment="1" applyProtection="1">
      <alignment/>
      <protection hidden="1"/>
    </xf>
    <xf numFmtId="0" fontId="6" fillId="39" borderId="106" xfId="0" applyFont="1" applyFill="1" applyBorder="1" applyAlignment="1" applyProtection="1">
      <alignment/>
      <protection hidden="1"/>
    </xf>
    <xf numFmtId="0" fontId="8" fillId="0" borderId="70" xfId="0" applyFont="1" applyBorder="1" applyAlignment="1" applyProtection="1">
      <alignment/>
      <protection hidden="1"/>
    </xf>
    <xf numFmtId="0" fontId="8" fillId="0" borderId="40" xfId="0" applyFont="1" applyFill="1" applyBorder="1" applyAlignment="1" applyProtection="1">
      <alignment/>
      <protection hidden="1"/>
    </xf>
    <xf numFmtId="0" fontId="8" fillId="0" borderId="41" xfId="0" applyFont="1" applyFill="1" applyBorder="1" applyAlignment="1" applyProtection="1">
      <alignment/>
      <protection hidden="1"/>
    </xf>
    <xf numFmtId="0" fontId="8" fillId="0" borderId="38" xfId="0" applyFont="1" applyFill="1" applyBorder="1" applyAlignment="1" applyProtection="1">
      <alignment/>
      <protection hidden="1"/>
    </xf>
    <xf numFmtId="0" fontId="8" fillId="32" borderId="72" xfId="0" applyFont="1" applyFill="1" applyBorder="1" applyAlignment="1" applyProtection="1">
      <alignment/>
      <protection hidden="1"/>
    </xf>
    <xf numFmtId="0" fontId="8" fillId="32" borderId="73" xfId="0" applyFont="1" applyFill="1" applyBorder="1" applyAlignment="1" applyProtection="1">
      <alignment/>
      <protection hidden="1"/>
    </xf>
    <xf numFmtId="0" fontId="8" fillId="32" borderId="42" xfId="0" applyFont="1" applyFill="1" applyBorder="1" applyAlignment="1" applyProtection="1">
      <alignment/>
      <protection hidden="1"/>
    </xf>
    <xf numFmtId="0" fontId="8" fillId="32" borderId="107" xfId="0" applyFont="1" applyFill="1" applyBorder="1" applyAlignment="1" applyProtection="1">
      <alignment/>
      <protection hidden="1"/>
    </xf>
    <xf numFmtId="0" fontId="8" fillId="32" borderId="108" xfId="0" applyFont="1" applyFill="1" applyBorder="1" applyAlignment="1" applyProtection="1">
      <alignment/>
      <protection hidden="1"/>
    </xf>
    <xf numFmtId="0" fontId="8" fillId="32" borderId="56" xfId="0" applyFont="1" applyFill="1" applyBorder="1" applyAlignment="1" applyProtection="1">
      <alignment/>
      <protection hidden="1"/>
    </xf>
    <xf numFmtId="0" fontId="8" fillId="0" borderId="107" xfId="0" applyFont="1" applyBorder="1" applyAlignment="1" applyProtection="1">
      <alignment/>
      <protection hidden="1"/>
    </xf>
    <xf numFmtId="0" fontId="8" fillId="0" borderId="108" xfId="0" applyFont="1" applyBorder="1" applyAlignment="1" applyProtection="1">
      <alignment/>
      <protection hidden="1"/>
    </xf>
    <xf numFmtId="0" fontId="8" fillId="0" borderId="56" xfId="0" applyFont="1" applyBorder="1" applyAlignment="1" applyProtection="1">
      <alignment/>
      <protection hidden="1"/>
    </xf>
    <xf numFmtId="0" fontId="8" fillId="0" borderId="109" xfId="0" applyFont="1" applyBorder="1" applyAlignment="1" applyProtection="1">
      <alignment/>
      <protection hidden="1"/>
    </xf>
    <xf numFmtId="0" fontId="8" fillId="0" borderId="110" xfId="0" applyFont="1" applyBorder="1" applyAlignment="1" applyProtection="1">
      <alignment/>
      <protection hidden="1"/>
    </xf>
    <xf numFmtId="0" fontId="8" fillId="0" borderId="76" xfId="0" applyFont="1" applyBorder="1" applyAlignment="1" applyProtection="1">
      <alignment/>
      <protection hidden="1"/>
    </xf>
    <xf numFmtId="0" fontId="8" fillId="32" borderId="111" xfId="0" applyFont="1" applyFill="1" applyBorder="1" applyAlignment="1" applyProtection="1">
      <alignment/>
      <protection hidden="1"/>
    </xf>
    <xf numFmtId="0" fontId="8" fillId="32" borderId="112" xfId="0" applyFont="1" applyFill="1" applyBorder="1" applyAlignment="1" applyProtection="1">
      <alignment/>
      <protection hidden="1"/>
    </xf>
    <xf numFmtId="0" fontId="8" fillId="32" borderId="78" xfId="0" applyFont="1" applyFill="1" applyBorder="1" applyAlignment="1" applyProtection="1">
      <alignment/>
      <protection hidden="1"/>
    </xf>
    <xf numFmtId="0" fontId="8" fillId="32" borderId="113" xfId="0" applyFont="1" applyFill="1" applyBorder="1" applyAlignment="1" applyProtection="1">
      <alignment/>
      <protection hidden="1"/>
    </xf>
    <xf numFmtId="0" fontId="8" fillId="32" borderId="114" xfId="0" applyFont="1" applyFill="1" applyBorder="1" applyAlignment="1" applyProtection="1">
      <alignment/>
      <protection hidden="1"/>
    </xf>
    <xf numFmtId="0" fontId="8" fillId="32" borderId="80" xfId="0" applyFont="1" applyFill="1" applyBorder="1" applyAlignment="1" applyProtection="1">
      <alignment/>
      <protection hidden="1"/>
    </xf>
    <xf numFmtId="0" fontId="8" fillId="32" borderId="115" xfId="0" applyFont="1" applyFill="1" applyBorder="1" applyAlignment="1" applyProtection="1">
      <alignment/>
      <protection hidden="1"/>
    </xf>
    <xf numFmtId="0" fontId="8" fillId="32" borderId="116" xfId="0" applyFont="1" applyFill="1" applyBorder="1" applyAlignment="1" applyProtection="1">
      <alignment/>
      <protection hidden="1"/>
    </xf>
    <xf numFmtId="0" fontId="8" fillId="32" borderId="82" xfId="0" applyFont="1" applyFill="1" applyBorder="1" applyAlignment="1" applyProtection="1">
      <alignment/>
      <protection hidden="1"/>
    </xf>
    <xf numFmtId="0" fontId="8" fillId="32" borderId="117" xfId="0" applyFont="1" applyFill="1" applyBorder="1" applyAlignment="1" applyProtection="1">
      <alignment/>
      <protection hidden="1"/>
    </xf>
    <xf numFmtId="0" fontId="8" fillId="32" borderId="118" xfId="0" applyFont="1" applyFill="1" applyBorder="1" applyAlignment="1" applyProtection="1">
      <alignment/>
      <protection hidden="1"/>
    </xf>
    <xf numFmtId="0" fontId="8" fillId="32" borderId="84" xfId="0" applyFont="1" applyFill="1" applyBorder="1" applyAlignment="1" applyProtection="1">
      <alignment/>
      <protection hidden="1"/>
    </xf>
    <xf numFmtId="0" fontId="8" fillId="48" borderId="0" xfId="0" applyFont="1" applyFill="1" applyBorder="1" applyAlignment="1" applyProtection="1">
      <alignment/>
      <protection hidden="1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 applyProtection="1">
      <alignment/>
      <protection/>
    </xf>
    <xf numFmtId="0" fontId="6" fillId="39" borderId="119" xfId="0" applyFont="1" applyFill="1" applyBorder="1" applyAlignment="1" applyProtection="1">
      <alignment/>
      <protection hidden="1"/>
    </xf>
    <xf numFmtId="0" fontId="6" fillId="0" borderId="120" xfId="0" applyFont="1" applyBorder="1" applyAlignment="1" applyProtection="1">
      <alignment/>
      <protection hidden="1"/>
    </xf>
    <xf numFmtId="0" fontId="8" fillId="0" borderId="12" xfId="0" applyFont="1" applyFill="1" applyBorder="1" applyAlignment="1">
      <alignment/>
    </xf>
    <xf numFmtId="0" fontId="8" fillId="0" borderId="121" xfId="0" applyFont="1" applyBorder="1" applyAlignment="1" applyProtection="1">
      <alignment/>
      <protection hidden="1"/>
    </xf>
    <xf numFmtId="0" fontId="8" fillId="0" borderId="122" xfId="0" applyFont="1" applyBorder="1" applyAlignment="1" applyProtection="1">
      <alignment/>
      <protection hidden="1"/>
    </xf>
    <xf numFmtId="0" fontId="8" fillId="0" borderId="123" xfId="0" applyFont="1" applyBorder="1" applyAlignment="1" applyProtection="1">
      <alignment/>
      <protection hidden="1"/>
    </xf>
    <xf numFmtId="0" fontId="8" fillId="0" borderId="124" xfId="0" applyFont="1" applyBorder="1" applyAlignment="1" applyProtection="1">
      <alignment/>
      <protection hidden="1"/>
    </xf>
    <xf numFmtId="0" fontId="8" fillId="35" borderId="123" xfId="0" applyFont="1" applyFill="1" applyBorder="1" applyAlignment="1" applyProtection="1">
      <alignment/>
      <protection hidden="1"/>
    </xf>
    <xf numFmtId="0" fontId="8" fillId="35" borderId="124" xfId="0" applyFont="1" applyFill="1" applyBorder="1" applyAlignment="1" applyProtection="1">
      <alignment/>
      <protection hidden="1"/>
    </xf>
    <xf numFmtId="0" fontId="8" fillId="0" borderId="122" xfId="0" applyFont="1" applyBorder="1" applyAlignment="1" applyProtection="1">
      <alignment/>
      <protection hidden="1"/>
    </xf>
    <xf numFmtId="0" fontId="6" fillId="0" borderId="120" xfId="0" applyFont="1" applyBorder="1" applyAlignment="1" applyProtection="1">
      <alignment/>
      <protection locked="0"/>
    </xf>
    <xf numFmtId="0" fontId="6" fillId="0" borderId="120" xfId="0" applyFont="1" applyBorder="1" applyAlignment="1" applyProtection="1">
      <alignment/>
      <protection/>
    </xf>
    <xf numFmtId="0" fontId="8" fillId="0" borderId="125" xfId="0" applyFont="1" applyFill="1" applyBorder="1" applyAlignment="1" applyProtection="1">
      <alignment/>
      <protection hidden="1" locked="0"/>
    </xf>
    <xf numFmtId="0" fontId="6" fillId="0" borderId="126" xfId="0" applyFont="1" applyFill="1" applyBorder="1" applyAlignment="1" applyProtection="1">
      <alignment/>
      <protection hidden="1" locked="0"/>
    </xf>
    <xf numFmtId="0" fontId="6" fillId="39" borderId="127" xfId="0" applyFont="1" applyFill="1" applyBorder="1" applyAlignment="1" applyProtection="1">
      <alignment/>
      <protection hidden="1"/>
    </xf>
    <xf numFmtId="0" fontId="6" fillId="0" borderId="118" xfId="0" applyFont="1" applyBorder="1" applyAlignment="1" applyProtection="1">
      <alignment/>
      <protection hidden="1"/>
    </xf>
    <xf numFmtId="0" fontId="6" fillId="39" borderId="84" xfId="0" applyFont="1" applyFill="1" applyBorder="1" applyAlignment="1" applyProtection="1">
      <alignment/>
      <protection hidden="1"/>
    </xf>
    <xf numFmtId="0" fontId="6" fillId="0" borderId="85" xfId="0" applyFont="1" applyBorder="1" applyAlignment="1" applyProtection="1">
      <alignment/>
      <protection hidden="1"/>
    </xf>
    <xf numFmtId="0" fontId="8" fillId="0" borderId="56" xfId="0" applyFont="1" applyFill="1" applyBorder="1" applyAlignment="1" applyProtection="1">
      <alignment/>
      <protection hidden="1" locked="0"/>
    </xf>
    <xf numFmtId="0" fontId="8" fillId="0" borderId="57" xfId="0" applyFont="1" applyFill="1" applyBorder="1" applyAlignment="1" applyProtection="1">
      <alignment/>
      <protection hidden="1" locked="0"/>
    </xf>
    <xf numFmtId="0" fontId="6" fillId="39" borderId="117" xfId="0" applyFont="1" applyFill="1" applyBorder="1" applyAlignment="1" applyProtection="1">
      <alignment/>
      <protection/>
    </xf>
    <xf numFmtId="0" fontId="6" fillId="0" borderId="85" xfId="0" applyFont="1" applyBorder="1" applyAlignment="1" applyProtection="1">
      <alignment/>
      <protection locked="0"/>
    </xf>
    <xf numFmtId="0" fontId="6" fillId="39" borderId="128" xfId="0" applyFont="1" applyFill="1" applyBorder="1" applyAlignment="1" applyProtection="1">
      <alignment/>
      <protection hidden="1"/>
    </xf>
    <xf numFmtId="0" fontId="8" fillId="0" borderId="129" xfId="0" applyFont="1" applyBorder="1" applyAlignment="1" applyProtection="1">
      <alignment/>
      <protection hidden="1"/>
    </xf>
    <xf numFmtId="0" fontId="8" fillId="0" borderId="130" xfId="0" applyFont="1" applyFill="1" applyBorder="1" applyAlignment="1" applyProtection="1">
      <alignment/>
      <protection hidden="1"/>
    </xf>
    <xf numFmtId="0" fontId="9" fillId="37" borderId="123" xfId="0" applyFont="1" applyFill="1" applyBorder="1" applyAlignment="1" applyProtection="1">
      <alignment/>
      <protection hidden="1"/>
    </xf>
    <xf numFmtId="0" fontId="9" fillId="37" borderId="124" xfId="0" applyFont="1" applyFill="1" applyBorder="1" applyAlignment="1" applyProtection="1">
      <alignment/>
      <protection hidden="1"/>
    </xf>
    <xf numFmtId="0" fontId="8" fillId="42" borderId="123" xfId="0" applyFont="1" applyFill="1" applyBorder="1" applyAlignment="1" applyProtection="1">
      <alignment/>
      <protection hidden="1"/>
    </xf>
    <xf numFmtId="0" fontId="8" fillId="42" borderId="124" xfId="0" applyFont="1" applyFill="1" applyBorder="1" applyAlignment="1" applyProtection="1">
      <alignment/>
      <protection hidden="1"/>
    </xf>
    <xf numFmtId="0" fontId="8" fillId="32" borderId="122" xfId="0" applyFont="1" applyFill="1" applyBorder="1" applyAlignment="1" applyProtection="1">
      <alignment/>
      <protection hidden="1"/>
    </xf>
    <xf numFmtId="0" fontId="8" fillId="0" borderId="123" xfId="0" applyFont="1" applyFill="1" applyBorder="1" applyAlignment="1" applyProtection="1">
      <alignment/>
      <protection hidden="1"/>
    </xf>
    <xf numFmtId="0" fontId="8" fillId="0" borderId="131" xfId="0" applyFont="1" applyFill="1" applyBorder="1" applyAlignment="1" applyProtection="1">
      <alignment/>
      <protection hidden="1"/>
    </xf>
    <xf numFmtId="0" fontId="6" fillId="0" borderId="132" xfId="0" applyFont="1" applyFill="1" applyBorder="1" applyAlignment="1" applyProtection="1">
      <alignment/>
      <protection hidden="1"/>
    </xf>
    <xf numFmtId="0" fontId="8" fillId="32" borderId="133" xfId="0" applyFont="1" applyFill="1" applyBorder="1" applyAlignment="1" applyProtection="1">
      <alignment/>
      <protection hidden="1"/>
    </xf>
    <xf numFmtId="0" fontId="8" fillId="35" borderId="122" xfId="0" applyFont="1" applyFill="1" applyBorder="1" applyAlignment="1" applyProtection="1">
      <alignment/>
      <protection hidden="1"/>
    </xf>
    <xf numFmtId="0" fontId="8" fillId="0" borderId="134" xfId="0" applyFont="1" applyBorder="1" applyAlignment="1" applyProtection="1">
      <alignment/>
      <protection hidden="1"/>
    </xf>
    <xf numFmtId="0" fontId="8" fillId="42" borderId="122" xfId="0" applyFont="1" applyFill="1" applyBorder="1" applyAlignment="1" applyProtection="1">
      <alignment/>
      <protection hidden="1"/>
    </xf>
    <xf numFmtId="0" fontId="8" fillId="0" borderId="122" xfId="0" applyFont="1" applyFill="1" applyBorder="1" applyAlignment="1" applyProtection="1">
      <alignment/>
      <protection hidden="1"/>
    </xf>
    <xf numFmtId="0" fontId="8" fillId="0" borderId="135" xfId="0" applyFont="1" applyFill="1" applyBorder="1" applyAlignment="1" applyProtection="1">
      <alignment/>
      <protection hidden="1"/>
    </xf>
    <xf numFmtId="0" fontId="8" fillId="0" borderId="108" xfId="0" applyFont="1" applyFill="1" applyBorder="1" applyAlignment="1" applyProtection="1">
      <alignment/>
      <protection hidden="1"/>
    </xf>
    <xf numFmtId="0" fontId="8" fillId="42" borderId="129" xfId="0" applyFont="1" applyFill="1" applyBorder="1" applyAlignment="1" applyProtection="1">
      <alignment/>
      <protection hidden="1"/>
    </xf>
    <xf numFmtId="0" fontId="8" fillId="32" borderId="129" xfId="0" applyFont="1" applyFill="1" applyBorder="1" applyAlignment="1" applyProtection="1">
      <alignment/>
      <protection hidden="1"/>
    </xf>
    <xf numFmtId="0" fontId="8" fillId="32" borderId="135" xfId="0" applyFont="1" applyFill="1" applyBorder="1" applyAlignment="1" applyProtection="1">
      <alignment/>
      <protection hidden="1"/>
    </xf>
    <xf numFmtId="0" fontId="0" fillId="0" borderId="130" xfId="0" applyFont="1" applyBorder="1" applyAlignment="1" applyProtection="1">
      <alignment/>
      <protection hidden="1"/>
    </xf>
    <xf numFmtId="0" fontId="8" fillId="0" borderId="135" xfId="0" applyFont="1" applyBorder="1" applyAlignment="1" applyProtection="1">
      <alignment/>
      <protection hidden="1"/>
    </xf>
    <xf numFmtId="0" fontId="8" fillId="32" borderId="136" xfId="0" applyFont="1" applyFill="1" applyBorder="1" applyAlignment="1" applyProtection="1">
      <alignment/>
      <protection hidden="1"/>
    </xf>
    <xf numFmtId="0" fontId="8" fillId="32" borderId="137" xfId="0" applyFont="1" applyFill="1" applyBorder="1" applyAlignment="1" applyProtection="1">
      <alignment/>
      <protection hidden="1"/>
    </xf>
    <xf numFmtId="0" fontId="8" fillId="32" borderId="138" xfId="0" applyFont="1" applyFill="1" applyBorder="1" applyAlignment="1" applyProtection="1">
      <alignment/>
      <protection hidden="1"/>
    </xf>
    <xf numFmtId="0" fontId="8" fillId="32" borderId="127" xfId="0" applyFont="1" applyFill="1" applyBorder="1" applyAlignment="1" applyProtection="1">
      <alignment/>
      <protection hidden="1"/>
    </xf>
    <xf numFmtId="0" fontId="17" fillId="39" borderId="128" xfId="0" applyFont="1" applyFill="1" applyBorder="1" applyAlignment="1" applyProtection="1">
      <alignment/>
      <protection hidden="1"/>
    </xf>
    <xf numFmtId="0" fontId="8" fillId="0" borderId="139" xfId="0" applyFont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4" fillId="49" borderId="11" xfId="0" applyFont="1" applyFill="1" applyBorder="1" applyAlignment="1" applyProtection="1">
      <alignment/>
      <protection locked="0"/>
    </xf>
    <xf numFmtId="0" fontId="14" fillId="50" borderId="11" xfId="0" applyFont="1" applyFill="1" applyBorder="1" applyAlignment="1" applyProtection="1">
      <alignment/>
      <protection locked="0"/>
    </xf>
    <xf numFmtId="0" fontId="14" fillId="49" borderId="22" xfId="0" applyFont="1" applyFill="1" applyBorder="1" applyAlignment="1" applyProtection="1">
      <alignment/>
      <protection locked="0"/>
    </xf>
    <xf numFmtId="0" fontId="46" fillId="0" borderId="0" xfId="54" applyFont="1" applyAlignment="1">
      <alignment horizontal="center"/>
      <protection/>
    </xf>
    <xf numFmtId="0" fontId="46" fillId="0" borderId="0" xfId="54" applyFont="1">
      <alignment/>
      <protection/>
    </xf>
    <xf numFmtId="0" fontId="46" fillId="0" borderId="0" xfId="54" applyFont="1" applyAlignment="1">
      <alignment wrapText="1"/>
      <protection/>
    </xf>
    <xf numFmtId="0" fontId="47" fillId="0" borderId="0" xfId="54" applyFont="1" applyAlignment="1">
      <alignment wrapText="1"/>
      <protection/>
    </xf>
    <xf numFmtId="0" fontId="45" fillId="0" borderId="0" xfId="54">
      <alignment/>
      <protection/>
    </xf>
    <xf numFmtId="0" fontId="48" fillId="0" borderId="0" xfId="54" applyFont="1">
      <alignment/>
      <protection/>
    </xf>
    <xf numFmtId="0" fontId="47" fillId="0" borderId="0" xfId="54" applyFont="1" applyAlignment="1">
      <alignment horizontal="center"/>
      <protection/>
    </xf>
    <xf numFmtId="0" fontId="50" fillId="0" borderId="25" xfId="54" applyFont="1" applyBorder="1" applyAlignment="1">
      <alignment horizontal="center" vertical="center" wrapText="1"/>
      <protection/>
    </xf>
    <xf numFmtId="0" fontId="50" fillId="0" borderId="0" xfId="54" applyFont="1" applyAlignment="1">
      <alignment horizontal="center" vertical="center" wrapText="1"/>
      <protection/>
    </xf>
    <xf numFmtId="0" fontId="49" fillId="0" borderId="0" xfId="54" applyFont="1" applyAlignment="1">
      <alignment horizontal="center" vertical="center" wrapText="1"/>
      <protection/>
    </xf>
    <xf numFmtId="0" fontId="50" fillId="0" borderId="26" xfId="54" applyFont="1" applyBorder="1" applyAlignment="1">
      <alignment horizontal="center" vertical="center" wrapText="1"/>
      <protection/>
    </xf>
    <xf numFmtId="0" fontId="49" fillId="0" borderId="17" xfId="54" applyFont="1" applyBorder="1" applyAlignment="1">
      <alignment horizontal="center" vertical="center" wrapText="1"/>
      <protection/>
    </xf>
    <xf numFmtId="0" fontId="49" fillId="0" borderId="140" xfId="54" applyFont="1" applyBorder="1" applyAlignment="1">
      <alignment horizontal="center" vertical="center" wrapText="1"/>
      <protection/>
    </xf>
    <xf numFmtId="0" fontId="48" fillId="0" borderId="17" xfId="54" applyFont="1" applyBorder="1" applyAlignment="1">
      <alignment horizontal="left" wrapText="1"/>
      <protection/>
    </xf>
    <xf numFmtId="0" fontId="47" fillId="40" borderId="17" xfId="54" applyFont="1" applyFill="1" applyBorder="1" applyAlignment="1">
      <alignment horizontal="center" wrapText="1"/>
      <protection/>
    </xf>
    <xf numFmtId="0" fontId="45" fillId="0" borderId="0" xfId="54" applyAlignment="1">
      <alignment horizontal="center" wrapText="1"/>
      <protection/>
    </xf>
    <xf numFmtId="196" fontId="47" fillId="0" borderId="18" xfId="54" applyNumberFormat="1" applyFont="1" applyBorder="1" applyAlignment="1">
      <alignment horizontal="center" wrapText="1"/>
      <protection/>
    </xf>
    <xf numFmtId="0" fontId="48" fillId="0" borderId="25" xfId="54" applyFont="1" applyBorder="1" applyAlignment="1">
      <alignment horizontal="left" wrapText="1"/>
      <protection/>
    </xf>
    <xf numFmtId="196" fontId="51" fillId="40" borderId="25" xfId="54" applyNumberFormat="1" applyFont="1" applyFill="1" applyBorder="1" applyAlignment="1" applyProtection="1">
      <alignment horizontal="center" wrapText="1"/>
      <protection locked="0"/>
    </xf>
    <xf numFmtId="196" fontId="51" fillId="51" borderId="141" xfId="54" applyNumberFormat="1" applyFont="1" applyFill="1" applyBorder="1" applyAlignment="1" applyProtection="1">
      <alignment horizontal="center" wrapText="1"/>
      <protection/>
    </xf>
    <xf numFmtId="196" fontId="51" fillId="51" borderId="14" xfId="54" applyNumberFormat="1" applyFont="1" applyFill="1" applyBorder="1" applyAlignment="1" applyProtection="1">
      <alignment horizontal="center" wrapText="1"/>
      <protection/>
    </xf>
    <xf numFmtId="196" fontId="51" fillId="51" borderId="25" xfId="54" applyNumberFormat="1" applyFont="1" applyFill="1" applyBorder="1" applyAlignment="1" applyProtection="1">
      <alignment horizontal="center" wrapText="1"/>
      <protection/>
    </xf>
    <xf numFmtId="0" fontId="48" fillId="0" borderId="23" xfId="54" applyFont="1" applyBorder="1" applyAlignment="1">
      <alignment horizontal="left" wrapText="1"/>
      <protection/>
    </xf>
    <xf numFmtId="0" fontId="48" fillId="0" borderId="18" xfId="54" applyFont="1" applyBorder="1" applyAlignment="1">
      <alignment horizontal="left" wrapText="1"/>
      <protection/>
    </xf>
    <xf numFmtId="196" fontId="47" fillId="40" borderId="18" xfId="54" applyNumberFormat="1" applyFont="1" applyFill="1" applyBorder="1" applyAlignment="1" applyProtection="1">
      <alignment horizontal="center" wrapText="1"/>
      <protection locked="0"/>
    </xf>
    <xf numFmtId="0" fontId="48" fillId="0" borderId="15" xfId="54" applyFont="1" applyBorder="1" applyAlignment="1">
      <alignment vertical="top" wrapText="1"/>
      <protection/>
    </xf>
    <xf numFmtId="196" fontId="47" fillId="40" borderId="15" xfId="54" applyNumberFormat="1" applyFont="1" applyFill="1" applyBorder="1" applyAlignment="1" applyProtection="1">
      <alignment horizontal="center" wrapText="1"/>
      <protection locked="0"/>
    </xf>
    <xf numFmtId="0" fontId="45" fillId="0" borderId="0" xfId="54" applyAlignment="1">
      <alignment wrapText="1"/>
      <protection/>
    </xf>
    <xf numFmtId="0" fontId="48" fillId="0" borderId="23" xfId="54" applyFont="1" applyBorder="1" applyAlignment="1">
      <alignment vertical="top" wrapText="1"/>
      <protection/>
    </xf>
    <xf numFmtId="196" fontId="47" fillId="40" borderId="23" xfId="54" applyNumberFormat="1" applyFont="1" applyFill="1" applyBorder="1" applyAlignment="1" applyProtection="1">
      <alignment horizontal="center" wrapText="1"/>
      <protection locked="0"/>
    </xf>
    <xf numFmtId="0" fontId="48" fillId="0" borderId="18" xfId="54" applyFont="1" applyBorder="1" applyAlignment="1">
      <alignment vertical="top" wrapText="1"/>
      <protection/>
    </xf>
    <xf numFmtId="196" fontId="47" fillId="40" borderId="18" xfId="54" applyNumberFormat="1" applyFont="1" applyFill="1" applyBorder="1" applyAlignment="1" applyProtection="1">
      <alignment horizontal="center" wrapText="1"/>
      <protection locked="0"/>
    </xf>
    <xf numFmtId="0" fontId="45" fillId="38" borderId="0" xfId="54" applyFont="1" applyFill="1" applyAlignment="1">
      <alignment wrapText="1"/>
      <protection/>
    </xf>
    <xf numFmtId="196" fontId="45" fillId="52" borderId="0" xfId="54" applyNumberFormat="1" applyFont="1" applyFill="1" applyAlignment="1">
      <alignment wrapText="1"/>
      <protection/>
    </xf>
    <xf numFmtId="196" fontId="47" fillId="51" borderId="142" xfId="54" applyNumberFormat="1" applyFont="1" applyFill="1" applyBorder="1" applyAlignment="1" applyProtection="1">
      <alignment horizontal="center" wrapText="1"/>
      <protection/>
    </xf>
    <xf numFmtId="196" fontId="47" fillId="51" borderId="18" xfId="54" applyNumberFormat="1" applyFont="1" applyFill="1" applyBorder="1" applyAlignment="1" applyProtection="1">
      <alignment horizontal="center" wrapText="1"/>
      <protection/>
    </xf>
    <xf numFmtId="196" fontId="47" fillId="0" borderId="142" xfId="54" applyNumberFormat="1" applyFont="1" applyFill="1" applyBorder="1" applyAlignment="1" applyProtection="1">
      <alignment horizontal="center" wrapText="1"/>
      <protection/>
    </xf>
    <xf numFmtId="196" fontId="47" fillId="0" borderId="18" xfId="54" applyNumberFormat="1" applyFont="1" applyFill="1" applyBorder="1" applyAlignment="1" applyProtection="1">
      <alignment horizontal="center" wrapText="1"/>
      <protection/>
    </xf>
    <xf numFmtId="0" fontId="45" fillId="0" borderId="0" xfId="54" applyAlignment="1">
      <alignment vertical="top" wrapText="1"/>
      <protection/>
    </xf>
    <xf numFmtId="0" fontId="45" fillId="38" borderId="0" xfId="54" applyFill="1" applyAlignment="1">
      <alignment wrapText="1"/>
      <protection/>
    </xf>
    <xf numFmtId="0" fontId="48" fillId="0" borderId="18" xfId="54" applyFont="1" applyFill="1" applyBorder="1" applyAlignment="1">
      <alignment vertical="top" wrapText="1"/>
      <protection/>
    </xf>
    <xf numFmtId="0" fontId="52" fillId="0" borderId="143" xfId="54" applyFont="1" applyBorder="1" applyAlignment="1">
      <alignment vertical="top" wrapText="1"/>
      <protection/>
    </xf>
    <xf numFmtId="196" fontId="47" fillId="0" borderId="143" xfId="54" applyNumberFormat="1" applyFont="1" applyBorder="1" applyAlignment="1">
      <alignment horizontal="center" wrapText="1"/>
      <protection/>
    </xf>
    <xf numFmtId="0" fontId="45" fillId="0" borderId="0" xfId="54" applyFont="1" applyAlignment="1">
      <alignment wrapText="1"/>
      <protection/>
    </xf>
    <xf numFmtId="0" fontId="48" fillId="0" borderId="18" xfId="54" applyFont="1" applyBorder="1" applyAlignment="1">
      <alignment horizontal="right" vertical="top" wrapText="1"/>
      <protection/>
    </xf>
    <xf numFmtId="0" fontId="48" fillId="0" borderId="0" xfId="54" applyFont="1" applyAlignment="1">
      <alignment horizontal="left"/>
      <protection/>
    </xf>
    <xf numFmtId="0" fontId="45" fillId="0" borderId="0" xfId="54" applyFont="1">
      <alignment/>
      <protection/>
    </xf>
    <xf numFmtId="0" fontId="45" fillId="52" borderId="0" xfId="54" applyFill="1">
      <alignment/>
      <protection/>
    </xf>
    <xf numFmtId="196" fontId="47" fillId="38" borderId="143" xfId="54" applyNumberFormat="1" applyFont="1" applyFill="1" applyBorder="1" applyAlignment="1">
      <alignment horizontal="center" wrapText="1"/>
      <protection/>
    </xf>
    <xf numFmtId="196" fontId="47" fillId="51" borderId="22" xfId="0" applyNumberFormat="1" applyFont="1" applyFill="1" applyBorder="1" applyAlignment="1" applyProtection="1">
      <alignment horizontal="center" wrapText="1"/>
      <protection/>
    </xf>
    <xf numFmtId="196" fontId="47" fillId="0" borderId="22" xfId="0" applyNumberFormat="1" applyFont="1" applyFill="1" applyBorder="1" applyAlignment="1" applyProtection="1">
      <alignment horizontal="center" wrapText="1"/>
      <protection/>
    </xf>
    <xf numFmtId="196" fontId="45" fillId="38" borderId="0" xfId="54" applyNumberFormat="1" applyFont="1" applyFill="1" applyAlignment="1">
      <alignment wrapText="1"/>
      <protection/>
    </xf>
    <xf numFmtId="196" fontId="47" fillId="0" borderId="13" xfId="0" applyNumberFormat="1" applyFont="1" applyFill="1" applyBorder="1" applyAlignment="1" applyProtection="1">
      <alignment horizontal="center" wrapText="1"/>
      <protection/>
    </xf>
    <xf numFmtId="196" fontId="47" fillId="0" borderId="22" xfId="0" applyNumberFormat="1" applyFont="1" applyFill="1" applyBorder="1" applyAlignment="1" applyProtection="1">
      <alignment horizontal="center" wrapText="1"/>
      <protection/>
    </xf>
    <xf numFmtId="196" fontId="45" fillId="0" borderId="0" xfId="54" applyNumberFormat="1" applyAlignment="1">
      <alignment wrapText="1"/>
      <protection/>
    </xf>
    <xf numFmtId="0" fontId="46" fillId="0" borderId="0" xfId="54" applyFont="1" applyAlignment="1" applyProtection="1">
      <alignment horizontal="center"/>
      <protection/>
    </xf>
    <xf numFmtId="0" fontId="46" fillId="0" borderId="0" xfId="54" applyFont="1" applyAlignment="1" applyProtection="1">
      <alignment wrapText="1"/>
      <protection/>
    </xf>
    <xf numFmtId="0" fontId="47" fillId="0" borderId="0" xfId="54" applyFont="1" applyAlignment="1" applyProtection="1">
      <alignment wrapText="1"/>
      <protection/>
    </xf>
    <xf numFmtId="0" fontId="14" fillId="0" borderId="11" xfId="0" applyFont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47" fillId="0" borderId="0" xfId="54" applyFont="1" applyAlignment="1" applyProtection="1">
      <alignment horizontal="center"/>
      <protection/>
    </xf>
    <xf numFmtId="0" fontId="50" fillId="0" borderId="90" xfId="54" applyFont="1" applyBorder="1" applyAlignment="1" applyProtection="1">
      <alignment horizontal="center" vertical="center" wrapText="1"/>
      <protection/>
    </xf>
    <xf numFmtId="9" fontId="49" fillId="0" borderId="144" xfId="54" applyNumberFormat="1" applyFont="1" applyBorder="1" applyAlignment="1" applyProtection="1">
      <alignment horizontal="center" vertical="center" wrapText="1"/>
      <protection/>
    </xf>
    <xf numFmtId="9" fontId="49" fillId="0" borderId="14" xfId="54" applyNumberFormat="1" applyFont="1" applyBorder="1" applyAlignment="1" applyProtection="1">
      <alignment horizontal="center" vertical="center" wrapText="1"/>
      <protection/>
    </xf>
    <xf numFmtId="9" fontId="49" fillId="0" borderId="25" xfId="54" applyNumberFormat="1" applyFont="1" applyBorder="1" applyAlignment="1" applyProtection="1">
      <alignment horizontal="center" vertical="center" wrapText="1"/>
      <protection/>
    </xf>
    <xf numFmtId="0" fontId="49" fillId="0" borderId="145" xfId="54" applyNumberFormat="1" applyFont="1" applyBorder="1" applyAlignment="1" applyProtection="1">
      <alignment horizontal="center" vertical="center" wrapText="1"/>
      <protection/>
    </xf>
    <xf numFmtId="0" fontId="49" fillId="0" borderId="146" xfId="54" applyNumberFormat="1" applyFont="1" applyBorder="1" applyAlignment="1" applyProtection="1">
      <alignment horizontal="center" vertical="center" wrapText="1"/>
      <protection/>
    </xf>
    <xf numFmtId="0" fontId="49" fillId="0" borderId="140" xfId="54" applyNumberFormat="1" applyFont="1" applyBorder="1" applyAlignment="1" applyProtection="1">
      <alignment horizontal="center" vertical="center" wrapText="1"/>
      <protection/>
    </xf>
    <xf numFmtId="0" fontId="47" fillId="51" borderId="147" xfId="54" applyFont="1" applyFill="1" applyBorder="1" applyAlignment="1" applyProtection="1">
      <alignment horizontal="center" wrapText="1"/>
      <protection/>
    </xf>
    <xf numFmtId="0" fontId="47" fillId="51" borderId="12" xfId="54" applyFont="1" applyFill="1" applyBorder="1" applyAlignment="1" applyProtection="1">
      <alignment horizontal="center" wrapText="1"/>
      <protection/>
    </xf>
    <xf numFmtId="0" fontId="47" fillId="51" borderId="17" xfId="54" applyFont="1" applyFill="1" applyBorder="1" applyAlignment="1" applyProtection="1">
      <alignment horizontal="center" wrapText="1"/>
      <protection/>
    </xf>
    <xf numFmtId="196" fontId="47" fillId="0" borderId="142" xfId="54" applyNumberFormat="1" applyFont="1" applyBorder="1" applyAlignment="1" applyProtection="1">
      <alignment horizontal="center" wrapText="1"/>
      <protection/>
    </xf>
    <xf numFmtId="196" fontId="47" fillId="0" borderId="22" xfId="54" applyNumberFormat="1" applyFont="1" applyBorder="1" applyAlignment="1" applyProtection="1">
      <alignment horizontal="center" wrapText="1"/>
      <protection/>
    </xf>
    <xf numFmtId="196" fontId="56" fillId="0" borderId="18" xfId="54" applyNumberFormat="1" applyFont="1" applyBorder="1" applyAlignment="1" applyProtection="1">
      <alignment horizontal="center" wrapText="1"/>
      <protection/>
    </xf>
    <xf numFmtId="196" fontId="47" fillId="0" borderId="148" xfId="54" applyNumberFormat="1" applyFont="1" applyBorder="1" applyAlignment="1" applyProtection="1">
      <alignment horizontal="center" wrapText="1"/>
      <protection/>
    </xf>
    <xf numFmtId="196" fontId="47" fillId="0" borderId="149" xfId="54" applyNumberFormat="1" applyFont="1" applyBorder="1" applyAlignment="1" applyProtection="1">
      <alignment horizontal="center" wrapText="1"/>
      <protection/>
    </xf>
    <xf numFmtId="196" fontId="47" fillId="0" borderId="143" xfId="54" applyNumberFormat="1" applyFont="1" applyBorder="1" applyAlignment="1" applyProtection="1">
      <alignment horizontal="center" wrapText="1"/>
      <protection/>
    </xf>
    <xf numFmtId="196" fontId="47" fillId="0" borderId="142" xfId="0" applyNumberFormat="1" applyFont="1" applyBorder="1" applyAlignment="1" applyProtection="1">
      <alignment horizontal="center" wrapText="1"/>
      <protection/>
    </xf>
    <xf numFmtId="196" fontId="47" fillId="0" borderId="22" xfId="0" applyNumberFormat="1" applyFont="1" applyBorder="1" applyAlignment="1" applyProtection="1">
      <alignment horizontal="center" wrapText="1"/>
      <protection/>
    </xf>
    <xf numFmtId="196" fontId="47" fillId="0" borderId="18" xfId="0" applyNumberFormat="1" applyFont="1" applyBorder="1" applyAlignment="1" applyProtection="1">
      <alignment horizontal="center" wrapText="1"/>
      <protection/>
    </xf>
    <xf numFmtId="196" fontId="47" fillId="0" borderId="150" xfId="0" applyNumberFormat="1" applyFont="1" applyBorder="1" applyAlignment="1" applyProtection="1">
      <alignment horizontal="center" wrapText="1"/>
      <protection/>
    </xf>
    <xf numFmtId="0" fontId="47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 horizontal="left"/>
      <protection/>
    </xf>
    <xf numFmtId="0" fontId="47" fillId="0" borderId="19" xfId="0" applyFont="1" applyBorder="1" applyAlignment="1" applyProtection="1">
      <alignment horizontal="center"/>
      <protection/>
    </xf>
    <xf numFmtId="0" fontId="47" fillId="48" borderId="0" xfId="0" applyFont="1" applyFill="1" applyAlignment="1" applyProtection="1">
      <alignment horizontal="center"/>
      <protection/>
    </xf>
    <xf numFmtId="196" fontId="47" fillId="48" borderId="0" xfId="0" applyNumberFormat="1" applyFont="1" applyFill="1" applyAlignment="1" applyProtection="1">
      <alignment horizontal="center"/>
      <protection/>
    </xf>
    <xf numFmtId="0" fontId="8" fillId="0" borderId="151" xfId="0" applyFont="1" applyFill="1" applyBorder="1" applyAlignment="1" applyProtection="1">
      <alignment horizontal="center"/>
      <protection hidden="1"/>
    </xf>
    <xf numFmtId="0" fontId="8" fillId="53" borderId="152" xfId="0" applyFont="1" applyFill="1" applyBorder="1" applyAlignment="1" applyProtection="1">
      <alignment horizontal="center"/>
      <protection hidden="1"/>
    </xf>
    <xf numFmtId="0" fontId="8" fillId="53" borderId="153" xfId="0" applyFont="1" applyFill="1" applyBorder="1" applyAlignment="1" applyProtection="1">
      <alignment horizontal="center"/>
      <protection hidden="1"/>
    </xf>
    <xf numFmtId="0" fontId="8" fillId="0" borderId="154" xfId="0" applyFont="1" applyFill="1" applyBorder="1" applyAlignment="1" applyProtection="1">
      <alignment horizontal="center"/>
      <protection hidden="1"/>
    </xf>
    <xf numFmtId="0" fontId="23" fillId="45" borderId="0" xfId="0" applyFont="1" applyFill="1" applyBorder="1" applyAlignment="1">
      <alignment/>
    </xf>
    <xf numFmtId="0" fontId="16" fillId="45" borderId="0" xfId="0" applyFont="1" applyFill="1" applyBorder="1" applyAlignment="1">
      <alignment/>
    </xf>
    <xf numFmtId="0" fontId="59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0" fillId="0" borderId="0" xfId="0" applyNumberFormat="1" applyFont="1" applyFill="1" applyAlignment="1" applyProtection="1">
      <alignment horizontal="left" vertical="top"/>
      <protection/>
    </xf>
    <xf numFmtId="0" fontId="41" fillId="0" borderId="0" xfId="0" applyNumberFormat="1" applyFont="1" applyFill="1" applyAlignment="1" applyProtection="1">
      <alignment horizontal="center" wrapText="1"/>
      <protection/>
    </xf>
    <xf numFmtId="0" fontId="29" fillId="0" borderId="0" xfId="0" applyNumberFormat="1" applyFont="1" applyFill="1" applyAlignment="1" applyProtection="1">
      <alignment horizontal="center" wrapText="1"/>
      <protection/>
    </xf>
    <xf numFmtId="0" fontId="27" fillId="0" borderId="0" xfId="0" applyNumberFormat="1" applyFont="1" applyFill="1" applyAlignment="1" applyProtection="1">
      <alignment/>
      <protection/>
    </xf>
    <xf numFmtId="0" fontId="37" fillId="0" borderId="0" xfId="53" applyNumberFormat="1" applyFont="1" applyFill="1" applyAlignment="1" applyProtection="1">
      <alignment horizontal="left" vertical="center"/>
      <protection/>
    </xf>
    <xf numFmtId="0" fontId="58" fillId="0" borderId="0" xfId="53" applyNumberFormat="1" applyFont="1" applyFill="1" applyAlignment="1" applyProtection="1">
      <alignment horizontal="center" vertical="center"/>
      <protection/>
    </xf>
    <xf numFmtId="0" fontId="37" fillId="0" borderId="0" xfId="53" applyNumberFormat="1" applyFont="1" applyFill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Alignment="1" applyProtection="1">
      <alignment/>
      <protection/>
    </xf>
    <xf numFmtId="0" fontId="57" fillId="0" borderId="0" xfId="0" applyNumberFormat="1" applyFont="1" applyFill="1" applyBorder="1" applyAlignment="1" applyProtection="1">
      <alignment/>
      <protection/>
    </xf>
    <xf numFmtId="0" fontId="44" fillId="0" borderId="155" xfId="53" applyNumberFormat="1" applyFont="1" applyFill="1" applyBorder="1" applyAlignment="1" applyProtection="1">
      <alignment horizontal="center" vertical="center" textRotation="90" wrapText="1"/>
      <protection/>
    </xf>
    <xf numFmtId="0" fontId="44" fillId="0" borderId="156" xfId="53" applyNumberFormat="1" applyFont="1" applyFill="1" applyBorder="1" applyAlignment="1" applyProtection="1">
      <alignment horizontal="center" vertical="center" textRotation="90" wrapText="1"/>
      <protection/>
    </xf>
    <xf numFmtId="0" fontId="44" fillId="0" borderId="157" xfId="53" applyNumberFormat="1" applyFont="1" applyFill="1" applyBorder="1" applyAlignment="1" applyProtection="1">
      <alignment horizontal="center" vertical="center" textRotation="90" wrapText="1"/>
      <protection/>
    </xf>
    <xf numFmtId="0" fontId="42" fillId="0" borderId="158" xfId="0" applyNumberFormat="1" applyFont="1" applyFill="1" applyBorder="1" applyAlignment="1" applyProtection="1">
      <alignment horizontal="left"/>
      <protection/>
    </xf>
    <xf numFmtId="0" fontId="58" fillId="0" borderId="158" xfId="53" applyNumberFormat="1" applyFont="1" applyFill="1" applyBorder="1" applyAlignment="1" applyProtection="1">
      <alignment/>
      <protection/>
    </xf>
    <xf numFmtId="0" fontId="39" fillId="0" borderId="158" xfId="53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Alignment="1" applyProtection="1">
      <alignment/>
      <protection/>
    </xf>
    <xf numFmtId="0" fontId="36" fillId="0" borderId="159" xfId="53" applyNumberFormat="1" applyFont="1" applyFill="1" applyBorder="1" applyAlignment="1" applyProtection="1">
      <alignment horizontal="center"/>
      <protection/>
    </xf>
    <xf numFmtId="0" fontId="36" fillId="0" borderId="160" xfId="53" applyNumberFormat="1" applyFont="1" applyFill="1" applyBorder="1" applyAlignment="1" applyProtection="1">
      <alignment horizontal="center"/>
      <protection/>
    </xf>
    <xf numFmtId="0" fontId="36" fillId="0" borderId="161" xfId="53" applyNumberFormat="1" applyFont="1" applyFill="1" applyBorder="1" applyAlignment="1" applyProtection="1">
      <alignment horizontal="center"/>
      <protection/>
    </xf>
    <xf numFmtId="0" fontId="36" fillId="0" borderId="162" xfId="53" applyNumberFormat="1" applyFont="1" applyFill="1" applyBorder="1" applyAlignment="1" applyProtection="1">
      <alignment horizontal="center"/>
      <protection/>
    </xf>
    <xf numFmtId="0" fontId="36" fillId="0" borderId="163" xfId="53" applyNumberFormat="1" applyFont="1" applyFill="1" applyBorder="1" applyAlignment="1" applyProtection="1">
      <alignment horizontal="center"/>
      <protection/>
    </xf>
    <xf numFmtId="0" fontId="39" fillId="0" borderId="23" xfId="0" applyNumberFormat="1" applyFont="1" applyFill="1" applyBorder="1" applyAlignment="1" applyProtection="1">
      <alignment horizontal="left" vertical="center" wrapText="1"/>
      <protection/>
    </xf>
    <xf numFmtId="0" fontId="58" fillId="0" borderId="23" xfId="53" applyNumberFormat="1" applyFont="1" applyFill="1" applyBorder="1" applyAlignment="1" applyProtection="1">
      <alignment vertical="center"/>
      <protection/>
    </xf>
    <xf numFmtId="0" fontId="39" fillId="0" borderId="23" xfId="53" applyNumberFormat="1" applyFont="1" applyFill="1" applyBorder="1" applyAlignment="1" applyProtection="1">
      <alignment horizontal="center" vertical="center" wrapText="1"/>
      <protection/>
    </xf>
    <xf numFmtId="0" fontId="35" fillId="0" borderId="164" xfId="53" applyNumberFormat="1" applyFont="1" applyFill="1" applyBorder="1" applyAlignment="1" applyProtection="1">
      <alignment horizontal="center" vertical="center" wrapText="1"/>
      <protection/>
    </xf>
    <xf numFmtId="0" fontId="35" fillId="0" borderId="165" xfId="53" applyNumberFormat="1" applyFont="1" applyFill="1" applyBorder="1" applyAlignment="1" applyProtection="1">
      <alignment horizontal="center" vertical="center" wrapText="1"/>
      <protection/>
    </xf>
    <xf numFmtId="0" fontId="35" fillId="0" borderId="166" xfId="53" applyNumberFormat="1" applyFont="1" applyFill="1" applyBorder="1" applyAlignment="1" applyProtection="1">
      <alignment horizontal="center" vertical="center" wrapText="1"/>
      <protection/>
    </xf>
    <xf numFmtId="0" fontId="35" fillId="0" borderId="167" xfId="53" applyNumberFormat="1" applyFont="1" applyFill="1" applyBorder="1" applyAlignment="1" applyProtection="1">
      <alignment horizontal="center" vertical="center" wrapText="1"/>
      <protection/>
    </xf>
    <xf numFmtId="0" fontId="39" fillId="0" borderId="18" xfId="0" applyNumberFormat="1" applyFont="1" applyFill="1" applyBorder="1" applyAlignment="1" applyProtection="1">
      <alignment horizontal="left" vertical="center" wrapText="1"/>
      <protection/>
    </xf>
    <xf numFmtId="0" fontId="58" fillId="0" borderId="18" xfId="53" applyNumberFormat="1" applyFont="1" applyFill="1" applyBorder="1" applyAlignment="1" applyProtection="1">
      <alignment vertical="center"/>
      <protection/>
    </xf>
    <xf numFmtId="0" fontId="39" fillId="0" borderId="18" xfId="53" applyNumberFormat="1" applyFont="1" applyFill="1" applyBorder="1" applyAlignment="1" applyProtection="1">
      <alignment horizontal="center" vertical="center" wrapText="1"/>
      <protection/>
    </xf>
    <xf numFmtId="0" fontId="35" fillId="0" borderId="142" xfId="53" applyNumberFormat="1" applyFont="1" applyFill="1" applyBorder="1" applyAlignment="1" applyProtection="1">
      <alignment horizontal="center" vertical="center" wrapText="1"/>
      <protection/>
    </xf>
    <xf numFmtId="0" fontId="58" fillId="0" borderId="18" xfId="53" applyNumberFormat="1" applyFont="1" applyFill="1" applyBorder="1" applyAlignment="1" applyProtection="1">
      <alignment horizontal="right" vertic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wrapText="1"/>
      <protection/>
    </xf>
    <xf numFmtId="0" fontId="27" fillId="0" borderId="0" xfId="0" applyNumberFormat="1" applyFont="1" applyFill="1" applyAlignment="1" applyProtection="1">
      <alignment horizontal="center" wrapText="1"/>
      <protection/>
    </xf>
    <xf numFmtId="0" fontId="29" fillId="0" borderId="0" xfId="0" applyNumberFormat="1" applyFont="1" applyFill="1" applyBorder="1" applyAlignment="1" applyProtection="1">
      <alignment horizontal="center" wrapText="1"/>
      <protection/>
    </xf>
    <xf numFmtId="0" fontId="43" fillId="0" borderId="0" xfId="53" applyNumberFormat="1" applyFont="1" applyFill="1" applyAlignment="1" applyProtection="1">
      <alignment horizontal="left"/>
      <protection/>
    </xf>
    <xf numFmtId="0" fontId="58" fillId="0" borderId="0" xfId="53" applyNumberFormat="1" applyFont="1" applyFill="1" applyAlignment="1" applyProtection="1">
      <alignment horizontal="center"/>
      <protection/>
    </xf>
    <xf numFmtId="0" fontId="42" fillId="0" borderId="0" xfId="53" applyNumberFormat="1" applyFont="1" applyFill="1" applyAlignment="1" applyProtection="1">
      <alignment horizontal="center"/>
      <protection/>
    </xf>
    <xf numFmtId="0" fontId="35" fillId="0" borderId="0" xfId="53" applyNumberFormat="1" applyFont="1" applyFill="1" applyAlignment="1" applyProtection="1">
      <alignment horizontal="left"/>
      <protection/>
    </xf>
    <xf numFmtId="0" fontId="39" fillId="0" borderId="0" xfId="53" applyNumberFormat="1" applyFont="1" applyFill="1" applyAlignment="1" applyProtection="1">
      <alignment horizontal="left"/>
      <protection/>
    </xf>
    <xf numFmtId="0" fontId="58" fillId="0" borderId="0" xfId="53" applyNumberFormat="1" applyFont="1" applyFill="1" applyAlignment="1" applyProtection="1">
      <alignment horizontal="right"/>
      <protection/>
    </xf>
    <xf numFmtId="0" fontId="39" fillId="0" borderId="0" xfId="53" applyNumberFormat="1" applyFont="1" applyFill="1" applyAlignment="1" applyProtection="1">
      <alignment horizontal="right"/>
      <protection/>
    </xf>
    <xf numFmtId="0" fontId="36" fillId="0" borderId="0" xfId="53" applyNumberFormat="1" applyFont="1" applyFill="1" applyAlignment="1" applyProtection="1">
      <alignment horizontal="right"/>
      <protection/>
    </xf>
    <xf numFmtId="0" fontId="37" fillId="0" borderId="0" xfId="53" applyNumberFormat="1" applyFon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/>
      <protection/>
    </xf>
    <xf numFmtId="0" fontId="37" fillId="0" borderId="0" xfId="53" applyNumberFormat="1" applyFont="1" applyFill="1" applyAlignment="1" applyProtection="1">
      <alignment horizontal="center"/>
      <protection/>
    </xf>
    <xf numFmtId="0" fontId="32" fillId="0" borderId="0" xfId="53" applyNumberFormat="1" applyFont="1" applyFill="1" applyAlignment="1" applyProtection="1">
      <alignment horizontal="center"/>
      <protection/>
    </xf>
    <xf numFmtId="0" fontId="38" fillId="0" borderId="0" xfId="53" applyNumberFormat="1" applyFont="1" applyFill="1" applyAlignment="1" applyProtection="1">
      <alignment horizontal="left"/>
      <protection/>
    </xf>
    <xf numFmtId="0" fontId="58" fillId="0" borderId="0" xfId="53" applyNumberFormat="1" applyFont="1" applyFill="1" applyAlignment="1" applyProtection="1">
      <alignment horizontal="centerContinuous"/>
      <protection/>
    </xf>
    <xf numFmtId="0" fontId="42" fillId="0" borderId="0" xfId="53" applyNumberFormat="1" applyFont="1" applyFill="1" applyAlignment="1" applyProtection="1">
      <alignment horizontal="centerContinuous"/>
      <protection/>
    </xf>
    <xf numFmtId="0" fontId="35" fillId="0" borderId="0" xfId="53" applyNumberFormat="1" applyFont="1" applyFill="1" applyAlignment="1" applyProtection="1">
      <alignment horizontal="centerContinuous"/>
      <protection/>
    </xf>
    <xf numFmtId="0" fontId="35" fillId="0" borderId="0" xfId="0" applyNumberFormat="1" applyFont="1" applyFill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Alignment="1" applyProtection="1">
      <alignment/>
      <protection/>
    </xf>
    <xf numFmtId="0" fontId="39" fillId="0" borderId="23" xfId="0" applyNumberFormat="1" applyFont="1" applyFill="1" applyBorder="1" applyAlignment="1" applyProtection="1">
      <alignment horizontal="left"/>
      <protection/>
    </xf>
    <xf numFmtId="0" fontId="58" fillId="0" borderId="23" xfId="53" applyNumberFormat="1" applyFont="1" applyFill="1" applyBorder="1" applyAlignment="1" applyProtection="1">
      <alignment/>
      <protection/>
    </xf>
    <xf numFmtId="0" fontId="39" fillId="0" borderId="23" xfId="53" applyNumberFormat="1" applyFont="1" applyFill="1" applyBorder="1" applyAlignment="1" applyProtection="1">
      <alignment horizontal="center"/>
      <protection/>
    </xf>
    <xf numFmtId="0" fontId="39" fillId="0" borderId="18" xfId="0" applyNumberFormat="1" applyFont="1" applyFill="1" applyBorder="1" applyAlignment="1" applyProtection="1">
      <alignment horizontal="left"/>
      <protection/>
    </xf>
    <xf numFmtId="0" fontId="58" fillId="0" borderId="18" xfId="53" applyNumberFormat="1" applyFont="1" applyFill="1" applyBorder="1" applyAlignment="1" applyProtection="1">
      <alignment/>
      <protection/>
    </xf>
    <xf numFmtId="0" fontId="39" fillId="0" borderId="18" xfId="53" applyNumberFormat="1" applyFont="1" applyFill="1" applyBorder="1" applyAlignment="1" applyProtection="1">
      <alignment horizontal="center"/>
      <protection/>
    </xf>
    <xf numFmtId="0" fontId="35" fillId="54" borderId="142" xfId="53" applyNumberFormat="1" applyFont="1" applyFill="1" applyBorder="1" applyAlignment="1" applyProtection="1">
      <alignment horizontal="center" vertical="center" wrapText="1"/>
      <protection/>
    </xf>
    <xf numFmtId="0" fontId="35" fillId="54" borderId="155" xfId="53" applyNumberFormat="1" applyFont="1" applyFill="1" applyBorder="1" applyAlignment="1" applyProtection="1">
      <alignment horizontal="center" vertical="center" wrapText="1"/>
      <protection/>
    </xf>
    <xf numFmtId="0" fontId="35" fillId="54" borderId="156" xfId="53" applyNumberFormat="1" applyFont="1" applyFill="1" applyBorder="1" applyAlignment="1" applyProtection="1">
      <alignment horizontal="center" vertical="center" wrapText="1"/>
      <protection/>
    </xf>
    <xf numFmtId="0" fontId="35" fillId="54" borderId="157" xfId="53" applyNumberFormat="1" applyFont="1" applyFill="1" applyBorder="1" applyAlignment="1" applyProtection="1">
      <alignment horizontal="center" vertical="center" wrapText="1"/>
      <protection/>
    </xf>
    <xf numFmtId="0" fontId="58" fillId="0" borderId="18" xfId="53" applyNumberFormat="1" applyFont="1" applyFill="1" applyBorder="1" applyAlignment="1" applyProtection="1">
      <alignment horizontal="right"/>
      <protection/>
    </xf>
    <xf numFmtId="0" fontId="35" fillId="0" borderId="141" xfId="53" applyNumberFormat="1" applyFont="1" applyFill="1" applyBorder="1" applyAlignment="1" applyProtection="1">
      <alignment horizontal="center" vertical="center" wrapText="1"/>
      <protection/>
    </xf>
    <xf numFmtId="0" fontId="35" fillId="0" borderId="168" xfId="53" applyNumberFormat="1" applyFont="1" applyFill="1" applyBorder="1" applyAlignment="1" applyProtection="1">
      <alignment horizontal="center" vertical="center" wrapText="1"/>
      <protection/>
    </xf>
    <xf numFmtId="0" fontId="35" fillId="0" borderId="169" xfId="53" applyNumberFormat="1" applyFont="1" applyFill="1" applyBorder="1" applyAlignment="1" applyProtection="1">
      <alignment horizontal="center" vertical="center" wrapText="1"/>
      <protection/>
    </xf>
    <xf numFmtId="0" fontId="35" fillId="0" borderId="170" xfId="53" applyNumberFormat="1" applyFont="1" applyFill="1" applyBorder="1" applyAlignment="1" applyProtection="1">
      <alignment horizontal="center" vertical="center" wrapText="1"/>
      <protection/>
    </xf>
    <xf numFmtId="0" fontId="35" fillId="0" borderId="171" xfId="53" applyNumberFormat="1" applyFont="1" applyFill="1" applyBorder="1" applyAlignment="1" applyProtection="1">
      <alignment horizontal="center" vertical="center" wrapText="1"/>
      <protection/>
    </xf>
    <xf numFmtId="0" fontId="39" fillId="0" borderId="0" xfId="53" applyNumberFormat="1" applyFont="1" applyFill="1" applyAlignment="1" applyProtection="1">
      <alignment horizontal="centerContinuous"/>
      <protection/>
    </xf>
    <xf numFmtId="0" fontId="37" fillId="0" borderId="0" xfId="53" applyNumberFormat="1" applyFont="1" applyFill="1" applyBorder="1" applyAlignment="1" applyProtection="1">
      <alignment horizontal="left"/>
      <protection/>
    </xf>
    <xf numFmtId="0" fontId="58" fillId="0" borderId="0" xfId="53" applyNumberFormat="1" applyFont="1" applyFill="1" applyBorder="1" applyAlignment="1" applyProtection="1">
      <alignment horizontal="center"/>
      <protection/>
    </xf>
    <xf numFmtId="0" fontId="37" fillId="0" borderId="0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42" fillId="0" borderId="0" xfId="0" applyNumberFormat="1" applyFont="1" applyFill="1" applyAlignment="1" applyProtection="1">
      <alignment horizontal="left"/>
      <protection/>
    </xf>
    <xf numFmtId="0" fontId="58" fillId="0" borderId="0" xfId="0" applyNumberFormat="1" applyFont="1" applyFill="1" applyAlignment="1" applyProtection="1">
      <alignment/>
      <protection/>
    </xf>
    <xf numFmtId="0" fontId="42" fillId="0" borderId="0" xfId="0" applyNumberFormat="1" applyFont="1" applyFill="1" applyAlignment="1" applyProtection="1">
      <alignment/>
      <protection/>
    </xf>
    <xf numFmtId="0" fontId="39" fillId="0" borderId="0" xfId="53" applyNumberFormat="1" applyFont="1" applyFill="1" applyAlignment="1" applyProtection="1">
      <alignment horizontal="center"/>
      <protection/>
    </xf>
    <xf numFmtId="0" fontId="27" fillId="0" borderId="172" xfId="0" applyNumberFormat="1" applyFont="1" applyFill="1" applyBorder="1" applyAlignment="1" applyProtection="1">
      <alignment/>
      <protection/>
    </xf>
    <xf numFmtId="0" fontId="35" fillId="0" borderId="173" xfId="53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hidden="1"/>
    </xf>
    <xf numFmtId="0" fontId="0" fillId="0" borderId="89" xfId="0" applyFont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5" fillId="0" borderId="11" xfId="0" applyFont="1" applyFill="1" applyBorder="1" applyAlignment="1" applyProtection="1">
      <alignment/>
      <protection hidden="1"/>
    </xf>
    <xf numFmtId="0" fontId="6" fillId="0" borderId="11" xfId="0" applyFont="1" applyFill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/>
      <protection hidden="1"/>
    </xf>
    <xf numFmtId="0" fontId="0" fillId="0" borderId="29" xfId="0" applyFont="1" applyBorder="1" applyAlignment="1" applyProtection="1">
      <alignment horizontal="center"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0" fillId="0" borderId="23" xfId="0" applyNumberFormat="1" applyFont="1" applyFill="1" applyBorder="1" applyAlignment="1" applyProtection="1">
      <alignment horizontal="center"/>
      <protection hidden="1"/>
    </xf>
    <xf numFmtId="0" fontId="16" fillId="49" borderId="0" xfId="0" applyFont="1" applyFill="1" applyBorder="1" applyAlignment="1" applyProtection="1">
      <alignment/>
      <protection hidden="1"/>
    </xf>
    <xf numFmtId="0" fontId="0" fillId="0" borderId="18" xfId="0" applyFont="1" applyFill="1" applyBorder="1" applyAlignment="1" applyProtection="1">
      <alignment/>
      <protection hidden="1"/>
    </xf>
    <xf numFmtId="0" fontId="0" fillId="0" borderId="25" xfId="0" applyFont="1" applyFill="1" applyBorder="1" applyAlignment="1" applyProtection="1">
      <alignment/>
      <protection hidden="1"/>
    </xf>
    <xf numFmtId="0" fontId="0" fillId="0" borderId="66" xfId="0" applyFont="1" applyFill="1" applyBorder="1" applyAlignment="1" applyProtection="1">
      <alignment/>
      <protection hidden="1"/>
    </xf>
    <xf numFmtId="0" fontId="0" fillId="0" borderId="20" xfId="0" applyFont="1" applyFill="1" applyBorder="1" applyAlignment="1" applyProtection="1">
      <alignment horizontal="center"/>
      <protection hidden="1"/>
    </xf>
    <xf numFmtId="0" fontId="0" fillId="0" borderId="21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93" xfId="0" applyFont="1" applyBorder="1" applyAlignment="1" applyProtection="1">
      <alignment horizontal="center"/>
      <protection hidden="1"/>
    </xf>
    <xf numFmtId="0" fontId="8" fillId="0" borderId="19" xfId="0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0" fillId="0" borderId="28" xfId="0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horizontal="center"/>
      <protection hidden="1"/>
    </xf>
    <xf numFmtId="49" fontId="0" fillId="0" borderId="11" xfId="0" applyNumberFormat="1" applyFont="1" applyBorder="1" applyAlignment="1" applyProtection="1">
      <alignment horizontal="center"/>
      <protection hidden="1"/>
    </xf>
    <xf numFmtId="0" fontId="16" fillId="55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0" fillId="0" borderId="59" xfId="0" applyFont="1" applyBorder="1" applyAlignment="1" applyProtection="1">
      <alignment horizontal="center"/>
      <protection hidden="1"/>
    </xf>
    <xf numFmtId="0" fontId="9" fillId="36" borderId="14" xfId="0" applyFont="1" applyFill="1" applyBorder="1" applyAlignment="1" applyProtection="1">
      <alignment/>
      <protection hidden="1"/>
    </xf>
    <xf numFmtId="0" fontId="20" fillId="38" borderId="15" xfId="0" applyFont="1" applyFill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9" fillId="36" borderId="13" xfId="0" applyFont="1" applyFill="1" applyBorder="1" applyAlignment="1" applyProtection="1">
      <alignment/>
      <protection hidden="1"/>
    </xf>
    <xf numFmtId="0" fontId="20" fillId="36" borderId="16" xfId="0" applyFont="1" applyFill="1" applyBorder="1" applyAlignment="1" applyProtection="1">
      <alignment horizontal="center"/>
      <protection hidden="1"/>
    </xf>
    <xf numFmtId="0" fontId="10" fillId="0" borderId="17" xfId="0" applyFont="1" applyBorder="1" applyAlignment="1" applyProtection="1">
      <alignment/>
      <protection hidden="1"/>
    </xf>
    <xf numFmtId="0" fontId="8" fillId="0" borderId="13" xfId="0" applyFont="1" applyBorder="1" applyAlignment="1" applyProtection="1">
      <alignment/>
      <protection hidden="1"/>
    </xf>
    <xf numFmtId="0" fontId="8" fillId="40" borderId="19" xfId="0" applyFont="1" applyFill="1" applyBorder="1" applyAlignment="1" applyProtection="1">
      <alignment horizontal="left"/>
      <protection hidden="1"/>
    </xf>
    <xf numFmtId="0" fontId="0" fillId="40" borderId="23" xfId="0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0" fillId="0" borderId="90" xfId="0" applyFont="1" applyBorder="1" applyAlignment="1" applyProtection="1">
      <alignment horizontal="center"/>
      <protection hidden="1"/>
    </xf>
    <xf numFmtId="0" fontId="8" fillId="0" borderId="18" xfId="0" applyFont="1" applyBorder="1" applyAlignment="1" applyProtection="1">
      <alignment horizontal="left" wrapText="1"/>
      <protection hidden="1"/>
    </xf>
    <xf numFmtId="0" fontId="8" fillId="0" borderId="11" xfId="0" applyFont="1" applyBorder="1" applyAlignment="1" applyProtection="1">
      <alignment horizontal="left"/>
      <protection hidden="1"/>
    </xf>
    <xf numFmtId="0" fontId="11" fillId="40" borderId="15" xfId="0" applyFont="1" applyFill="1" applyBorder="1" applyAlignment="1" applyProtection="1">
      <alignment horizontal="left" wrapText="1"/>
      <protection hidden="1"/>
    </xf>
    <xf numFmtId="0" fontId="0" fillId="40" borderId="9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8" fillId="32" borderId="0" xfId="0" applyFont="1" applyFill="1" applyBorder="1" applyAlignment="1" applyProtection="1">
      <alignment/>
      <protection hidden="1"/>
    </xf>
    <xf numFmtId="0" fontId="11" fillId="40" borderId="12" xfId="0" applyFont="1" applyFill="1" applyBorder="1" applyAlignment="1" applyProtection="1">
      <alignment/>
      <protection hidden="1"/>
    </xf>
    <xf numFmtId="0" fontId="0" fillId="40" borderId="12" xfId="0" applyFont="1" applyFill="1" applyBorder="1" applyAlignment="1" applyProtection="1">
      <alignment horizontal="center"/>
      <protection hidden="1"/>
    </xf>
    <xf numFmtId="0" fontId="0" fillId="40" borderId="17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0" fillId="40" borderId="14" xfId="0" applyFont="1" applyFill="1" applyBorder="1" applyAlignment="1" applyProtection="1">
      <alignment/>
      <protection hidden="1"/>
    </xf>
    <xf numFmtId="0" fontId="0" fillId="40" borderId="22" xfId="0" applyFont="1" applyFill="1" applyBorder="1" applyAlignment="1" applyProtection="1">
      <alignment horizontal="center"/>
      <protection hidden="1"/>
    </xf>
    <xf numFmtId="0" fontId="0" fillId="40" borderId="18" xfId="0" applyFont="1" applyFill="1" applyBorder="1" applyAlignment="1" applyProtection="1">
      <alignment horizontal="center"/>
      <protection hidden="1"/>
    </xf>
    <xf numFmtId="0" fontId="0" fillId="40" borderId="14" xfId="0" applyFont="1" applyFill="1" applyBorder="1" applyAlignment="1" applyProtection="1">
      <alignment horizontal="right"/>
      <protection hidden="1"/>
    </xf>
    <xf numFmtId="0" fontId="0" fillId="0" borderId="22" xfId="0" applyFont="1" applyBorder="1" applyAlignment="1" applyProtection="1">
      <alignment horizontal="center"/>
      <protection hidden="1"/>
    </xf>
    <xf numFmtId="0" fontId="8" fillId="0" borderId="20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/>
      <protection hidden="1"/>
    </xf>
    <xf numFmtId="0" fontId="0" fillId="0" borderId="14" xfId="0" applyFont="1" applyFill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32" borderId="63" xfId="0" applyFont="1" applyFill="1" applyBorder="1" applyAlignment="1" applyProtection="1">
      <alignment/>
      <protection hidden="1"/>
    </xf>
    <xf numFmtId="0" fontId="0" fillId="40" borderId="18" xfId="0" applyFont="1" applyFill="1" applyBorder="1" applyAlignment="1" applyProtection="1">
      <alignment/>
      <protection hidden="1"/>
    </xf>
    <xf numFmtId="0" fontId="8" fillId="40" borderId="18" xfId="0" applyFont="1" applyFill="1" applyBorder="1" applyAlignment="1" applyProtection="1">
      <alignment horizontal="center"/>
      <protection hidden="1"/>
    </xf>
    <xf numFmtId="0" fontId="0" fillId="40" borderId="18" xfId="0" applyFont="1" applyFill="1" applyBorder="1" applyAlignment="1" applyProtection="1">
      <alignment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0" borderId="92" xfId="0" applyFont="1" applyBorder="1" applyAlignment="1" applyProtection="1">
      <alignment horizontal="center"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8" fillId="0" borderId="69" xfId="0" applyFont="1" applyBorder="1" applyAlignment="1" applyProtection="1">
      <alignment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8" fillId="33" borderId="0" xfId="0" applyFont="1" applyFill="1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17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8" fillId="0" borderId="21" xfId="0" applyFont="1" applyBorder="1" applyAlignment="1" applyProtection="1">
      <alignment horizontal="center"/>
      <protection hidden="1"/>
    </xf>
    <xf numFmtId="0" fontId="0" fillId="0" borderId="25" xfId="0" applyFont="1" applyBorder="1" applyAlignment="1" applyProtection="1">
      <alignment/>
      <protection hidden="1"/>
    </xf>
    <xf numFmtId="0" fontId="8" fillId="0" borderId="18" xfId="0" applyFont="1" applyFill="1" applyBorder="1" applyAlignment="1" applyProtection="1">
      <alignment/>
      <protection hidden="1"/>
    </xf>
    <xf numFmtId="0" fontId="0" fillId="0" borderId="22" xfId="0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/>
    </xf>
    <xf numFmtId="0" fontId="8" fillId="0" borderId="23" xfId="0" applyFont="1" applyFill="1" applyBorder="1" applyAlignment="1" applyProtection="1">
      <alignment/>
      <protection hidden="1"/>
    </xf>
    <xf numFmtId="0" fontId="8" fillId="0" borderId="18" xfId="0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0" fillId="0" borderId="28" xfId="0" applyFont="1" applyBorder="1" applyAlignment="1" applyProtection="1">
      <alignment/>
      <protection hidden="1"/>
    </xf>
    <xf numFmtId="0" fontId="7" fillId="0" borderId="11" xfId="0" applyFont="1" applyFill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8" fillId="40" borderId="22" xfId="0" applyFont="1" applyFill="1" applyBorder="1" applyAlignment="1" applyProtection="1">
      <alignment/>
      <protection hidden="1"/>
    </xf>
    <xf numFmtId="0" fontId="8" fillId="0" borderId="23" xfId="0" applyFont="1" applyBorder="1" applyAlignment="1" applyProtection="1">
      <alignment horizontal="center"/>
      <protection hidden="1"/>
    </xf>
    <xf numFmtId="0" fontId="7" fillId="0" borderId="19" xfId="0" applyFont="1" applyFill="1" applyBorder="1" applyAlignment="1" applyProtection="1">
      <alignment/>
      <protection hidden="1"/>
    </xf>
    <xf numFmtId="0" fontId="8" fillId="0" borderId="11" xfId="0" applyFont="1" applyBorder="1" applyAlignment="1" applyProtection="1">
      <alignment horizontal="center"/>
      <protection hidden="1"/>
    </xf>
    <xf numFmtId="0" fontId="8" fillId="0" borderId="23" xfId="0" applyFont="1" applyBorder="1" applyAlignment="1" applyProtection="1">
      <alignment/>
      <protection hidden="1"/>
    </xf>
    <xf numFmtId="0" fontId="8" fillId="0" borderId="18" xfId="0" applyFont="1" applyBorder="1" applyAlignment="1" applyProtection="1">
      <alignment horizontal="center"/>
      <protection hidden="1"/>
    </xf>
    <xf numFmtId="0" fontId="8" fillId="0" borderId="18" xfId="0" applyFont="1" applyBorder="1" applyAlignment="1" applyProtection="1">
      <alignment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/>
      <protection hidden="1"/>
    </xf>
    <xf numFmtId="0" fontId="8" fillId="0" borderId="75" xfId="0" applyFont="1" applyBorder="1" applyAlignment="1" applyProtection="1">
      <alignment horizontal="center"/>
      <protection hidden="1"/>
    </xf>
    <xf numFmtId="0" fontId="8" fillId="0" borderId="19" xfId="0" applyFont="1" applyBorder="1" applyAlignment="1" applyProtection="1">
      <alignment/>
      <protection hidden="1"/>
    </xf>
    <xf numFmtId="0" fontId="17" fillId="0" borderId="74" xfId="0" applyFont="1" applyBorder="1" applyAlignment="1" applyProtection="1">
      <alignment/>
      <protection hidden="1"/>
    </xf>
    <xf numFmtId="0" fontId="17" fillId="0" borderId="74" xfId="0" applyFont="1" applyBorder="1" applyAlignment="1" applyProtection="1">
      <alignment horizontal="left" wrapText="1"/>
      <protection hidden="1"/>
    </xf>
    <xf numFmtId="0" fontId="8" fillId="0" borderId="74" xfId="0" applyFont="1" applyBorder="1" applyAlignment="1" applyProtection="1">
      <alignment/>
      <protection hidden="1"/>
    </xf>
    <xf numFmtId="0" fontId="8" fillId="0" borderId="74" xfId="0" applyFont="1" applyBorder="1" applyAlignment="1" applyProtection="1">
      <alignment horizontal="center"/>
      <protection hidden="1"/>
    </xf>
    <xf numFmtId="0" fontId="0" fillId="0" borderId="174" xfId="0" applyFont="1" applyBorder="1" applyAlignment="1" applyProtection="1">
      <alignment horizontal="center"/>
      <protection hidden="1"/>
    </xf>
    <xf numFmtId="0" fontId="13" fillId="0" borderId="86" xfId="0" applyFont="1" applyBorder="1" applyAlignment="1" applyProtection="1">
      <alignment wrapText="1"/>
      <protection hidden="1"/>
    </xf>
    <xf numFmtId="0" fontId="8" fillId="0" borderId="87" xfId="0" applyFont="1" applyBorder="1" applyAlignment="1" applyProtection="1">
      <alignment horizontal="center" vertical="center"/>
      <protection hidden="1"/>
    </xf>
    <xf numFmtId="0" fontId="18" fillId="0" borderId="36" xfId="0" applyFont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7" fillId="0" borderId="19" xfId="0" applyFont="1" applyFill="1" applyBorder="1" applyAlignment="1" applyProtection="1">
      <alignment wrapText="1"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41" borderId="20" xfId="0" applyFont="1" applyFill="1" applyBorder="1" applyAlignment="1" applyProtection="1">
      <alignment horizontal="center"/>
      <protection hidden="1"/>
    </xf>
    <xf numFmtId="0" fontId="0" fillId="0" borderId="13" xfId="0" applyFont="1" applyFill="1" applyBorder="1" applyAlignment="1" applyProtection="1">
      <alignment/>
      <protection hidden="1"/>
    </xf>
    <xf numFmtId="0" fontId="7" fillId="0" borderId="11" xfId="0" applyFont="1" applyFill="1" applyBorder="1" applyAlignment="1" applyProtection="1">
      <alignment/>
      <protection hidden="1"/>
    </xf>
    <xf numFmtId="0" fontId="0" fillId="40" borderId="22" xfId="0" applyFont="1" applyFill="1" applyBorder="1" applyAlignment="1" applyProtection="1">
      <alignment/>
      <protection hidden="1"/>
    </xf>
    <xf numFmtId="0" fontId="0" fillId="0" borderId="22" xfId="0" applyFont="1" applyFill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59" xfId="0" applyFont="1" applyFill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/>
      <protection hidden="1"/>
    </xf>
    <xf numFmtId="0" fontId="7" fillId="0" borderId="19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40" borderId="11" xfId="0" applyFont="1" applyFill="1" applyBorder="1" applyAlignment="1" applyProtection="1">
      <alignment/>
      <protection hidden="1"/>
    </xf>
    <xf numFmtId="0" fontId="8" fillId="0" borderId="11" xfId="0" applyFont="1" applyBorder="1" applyAlignment="1" applyProtection="1">
      <alignment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0" fillId="44" borderId="93" xfId="0" applyFont="1" applyFill="1" applyBorder="1" applyAlignment="1" applyProtection="1">
      <alignment horizontal="center" vertical="center"/>
      <protection hidden="1"/>
    </xf>
    <xf numFmtId="0" fontId="8" fillId="0" borderId="23" xfId="0" applyFont="1" applyFill="1" applyBorder="1" applyAlignment="1" applyProtection="1">
      <alignment horizontal="center"/>
      <protection hidden="1"/>
    </xf>
    <xf numFmtId="0" fontId="17" fillId="0" borderId="37" xfId="0" applyFont="1" applyFill="1" applyBorder="1" applyAlignment="1" applyProtection="1">
      <alignment/>
      <protection hidden="1"/>
    </xf>
    <xf numFmtId="0" fontId="17" fillId="0" borderId="37" xfId="0" applyFont="1" applyFill="1" applyBorder="1" applyAlignment="1" applyProtection="1">
      <alignment horizontal="left" wrapText="1"/>
      <protection hidden="1"/>
    </xf>
    <xf numFmtId="0" fontId="8" fillId="0" borderId="37" xfId="0" applyFont="1" applyFill="1" applyBorder="1" applyAlignment="1" applyProtection="1">
      <alignment/>
      <protection hidden="1"/>
    </xf>
    <xf numFmtId="0" fontId="8" fillId="0" borderId="37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wrapText="1"/>
      <protection hidden="1"/>
    </xf>
    <xf numFmtId="49" fontId="17" fillId="0" borderId="0" xfId="0" applyNumberFormat="1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/>
      <protection hidden="1"/>
    </xf>
    <xf numFmtId="49" fontId="8" fillId="0" borderId="0" xfId="0" applyNumberFormat="1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 wrapText="1"/>
      <protection hidden="1"/>
    </xf>
    <xf numFmtId="0" fontId="0" fillId="47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top" wrapText="1"/>
      <protection hidden="1"/>
    </xf>
    <xf numFmtId="0" fontId="12" fillId="0" borderId="24" xfId="0" applyFont="1" applyBorder="1" applyAlignment="1" applyProtection="1">
      <alignment horizontal="center"/>
      <protection hidden="1"/>
    </xf>
    <xf numFmtId="0" fontId="12" fillId="0" borderId="18" xfId="0" applyFont="1" applyBorder="1" applyAlignment="1" applyProtection="1">
      <alignment horizontal="center"/>
      <protection hidden="1"/>
    </xf>
    <xf numFmtId="0" fontId="0" fillId="0" borderId="94" xfId="0" applyFont="1" applyBorder="1" applyAlignment="1" applyProtection="1">
      <alignment horizontal="center"/>
      <protection hidden="1"/>
    </xf>
    <xf numFmtId="0" fontId="12" fillId="0" borderId="25" xfId="0" applyFont="1" applyBorder="1" applyAlignment="1" applyProtection="1">
      <alignment horizontal="center"/>
      <protection hidden="1"/>
    </xf>
    <xf numFmtId="0" fontId="12" fillId="0" borderId="26" xfId="0" applyFont="1" applyBorder="1" applyAlignment="1" applyProtection="1">
      <alignment horizontal="center"/>
      <protection hidden="1"/>
    </xf>
    <xf numFmtId="0" fontId="0" fillId="40" borderId="18" xfId="0" applyFont="1" applyFill="1" applyBorder="1" applyAlignment="1" applyProtection="1">
      <alignment horizontal="left" wrapText="1"/>
      <protection hidden="1"/>
    </xf>
    <xf numFmtId="0" fontId="0" fillId="40" borderId="19" xfId="0" applyFont="1" applyFill="1" applyBorder="1" applyAlignment="1" applyProtection="1">
      <alignment horizontal="center"/>
      <protection hidden="1"/>
    </xf>
    <xf numFmtId="0" fontId="0" fillId="40" borderId="14" xfId="0" applyFont="1" applyFill="1" applyBorder="1" applyAlignment="1" applyProtection="1">
      <alignment horizontal="center"/>
      <protection hidden="1"/>
    </xf>
    <xf numFmtId="0" fontId="0" fillId="0" borderId="18" xfId="0" applyFont="1" applyFill="1" applyBorder="1" applyAlignment="1" applyProtection="1">
      <alignment horizontal="left" wrapText="1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12" fillId="0" borderId="27" xfId="0" applyFont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12" fillId="0" borderId="28" xfId="0" applyFont="1" applyBorder="1" applyAlignment="1" applyProtection="1">
      <alignment horizontal="center"/>
      <protection hidden="1"/>
    </xf>
    <xf numFmtId="0" fontId="0" fillId="0" borderId="18" xfId="0" applyFont="1" applyFill="1" applyBorder="1" applyAlignment="1" applyProtection="1">
      <alignment wrapText="1"/>
      <protection hidden="1"/>
    </xf>
    <xf numFmtId="0" fontId="12" fillId="0" borderId="29" xfId="0" applyFont="1" applyBorder="1" applyAlignment="1" applyProtection="1">
      <alignment horizontal="center"/>
      <protection hidden="1"/>
    </xf>
    <xf numFmtId="0" fontId="8" fillId="0" borderId="18" xfId="0" applyFont="1" applyFill="1" applyBorder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8" fillId="0" borderId="0" xfId="0" applyFont="1" applyBorder="1" applyAlignment="1" applyProtection="1">
      <alignment wrapText="1"/>
      <protection hidden="1"/>
    </xf>
    <xf numFmtId="49" fontId="17" fillId="0" borderId="0" xfId="0" applyNumberFormat="1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8" fillId="38" borderId="0" xfId="54" applyFont="1" applyFill="1">
      <alignment/>
      <protection/>
    </xf>
    <xf numFmtId="0" fontId="47" fillId="38" borderId="0" xfId="54" applyFont="1" applyFill="1" applyAlignment="1">
      <alignment horizontal="center"/>
      <protection/>
    </xf>
    <xf numFmtId="0" fontId="45" fillId="38" borderId="0" xfId="54" applyFont="1" applyFill="1">
      <alignment/>
      <protection/>
    </xf>
    <xf numFmtId="196" fontId="61" fillId="51" borderId="18" xfId="54" applyNumberFormat="1" applyFont="1" applyFill="1" applyBorder="1" applyAlignment="1" applyProtection="1">
      <alignment horizontal="center" wrapText="1"/>
      <protection locked="0"/>
    </xf>
    <xf numFmtId="0" fontId="62" fillId="51" borderId="0" xfId="54" applyFont="1" applyFill="1" applyAlignment="1">
      <alignment wrapText="1"/>
      <protection/>
    </xf>
    <xf numFmtId="196" fontId="61" fillId="51" borderId="142" xfId="54" applyNumberFormat="1" applyFont="1" applyFill="1" applyBorder="1" applyAlignment="1" applyProtection="1">
      <alignment horizontal="center" wrapText="1"/>
      <protection/>
    </xf>
    <xf numFmtId="0" fontId="61" fillId="51" borderId="22" xfId="54" applyNumberFormat="1" applyFont="1" applyFill="1" applyBorder="1" applyAlignment="1" applyProtection="1">
      <alignment horizontal="center" wrapText="1"/>
      <protection/>
    </xf>
    <xf numFmtId="196" fontId="62" fillId="51" borderId="0" xfId="54" applyNumberFormat="1" applyFont="1" applyFill="1" applyAlignment="1">
      <alignment wrapText="1"/>
      <protection/>
    </xf>
    <xf numFmtId="0" fontId="60" fillId="56" borderId="18" xfId="54" applyFont="1" applyFill="1" applyBorder="1" applyAlignment="1">
      <alignment vertical="top" wrapText="1"/>
      <protection/>
    </xf>
    <xf numFmtId="0" fontId="45" fillId="0" borderId="0" xfId="54" applyFill="1">
      <alignment/>
      <protection/>
    </xf>
    <xf numFmtId="0" fontId="49" fillId="0" borderId="25" xfId="54" applyFont="1" applyFill="1" applyBorder="1" applyAlignment="1">
      <alignment horizontal="center" vertical="center" wrapText="1"/>
      <protection/>
    </xf>
    <xf numFmtId="0" fontId="49" fillId="0" borderId="17" xfId="54" applyFont="1" applyFill="1" applyBorder="1" applyAlignment="1">
      <alignment horizontal="center" vertical="center" wrapText="1"/>
      <protection/>
    </xf>
    <xf numFmtId="0" fontId="49" fillId="0" borderId="140" xfId="54" applyFont="1" applyFill="1" applyBorder="1" applyAlignment="1">
      <alignment horizontal="center" vertical="center" wrapText="1"/>
      <protection/>
    </xf>
    <xf numFmtId="0" fontId="45" fillId="0" borderId="175" xfId="54" applyFill="1" applyBorder="1" applyAlignment="1">
      <alignment horizontal="center" wrapText="1"/>
      <protection/>
    </xf>
    <xf numFmtId="0" fontId="45" fillId="0" borderId="17" xfId="54" applyFill="1" applyBorder="1" applyAlignment="1">
      <alignment horizontal="center" wrapText="1"/>
      <protection/>
    </xf>
    <xf numFmtId="0" fontId="48" fillId="0" borderId="25" xfId="54" applyFont="1" applyFill="1" applyBorder="1" applyAlignment="1">
      <alignment vertical="top" wrapText="1"/>
      <protection/>
    </xf>
    <xf numFmtId="0" fontId="48" fillId="0" borderId="23" xfId="54" applyFont="1" applyFill="1" applyBorder="1" applyAlignment="1">
      <alignment vertical="top" wrapText="1"/>
      <protection/>
    </xf>
    <xf numFmtId="0" fontId="60" fillId="0" borderId="18" xfId="54" applyFont="1" applyFill="1" applyBorder="1" applyAlignment="1">
      <alignment vertical="top" wrapText="1"/>
      <protection/>
    </xf>
    <xf numFmtId="0" fontId="48" fillId="0" borderId="143" xfId="54" applyFont="1" applyFill="1" applyBorder="1" applyAlignment="1">
      <alignment vertical="top" wrapText="1"/>
      <protection/>
    </xf>
    <xf numFmtId="0" fontId="48" fillId="0" borderId="143" xfId="54" applyFont="1" applyFill="1" applyBorder="1" applyAlignment="1">
      <alignment vertical="top" wrapText="1"/>
      <protection/>
    </xf>
    <xf numFmtId="0" fontId="45" fillId="0" borderId="18" xfId="54" applyFill="1" applyBorder="1">
      <alignment/>
      <protection/>
    </xf>
    <xf numFmtId="0" fontId="52" fillId="0" borderId="0" xfId="54" applyFont="1" applyFill="1">
      <alignment/>
      <protection/>
    </xf>
    <xf numFmtId="0" fontId="48" fillId="0" borderId="0" xfId="54" applyFont="1" applyFill="1">
      <alignment/>
      <protection/>
    </xf>
    <xf numFmtId="0" fontId="53" fillId="0" borderId="0" xfId="54" applyFont="1" applyFill="1">
      <alignment/>
      <protection/>
    </xf>
    <xf numFmtId="0" fontId="8" fillId="0" borderId="151" xfId="0" applyFont="1" applyFill="1" applyBorder="1" applyAlignment="1" applyProtection="1">
      <alignment horizontal="center"/>
      <protection/>
    </xf>
    <xf numFmtId="0" fontId="8" fillId="0" borderId="154" xfId="0" applyFont="1" applyFill="1" applyBorder="1" applyAlignment="1" applyProtection="1">
      <alignment horizontal="center"/>
      <protection/>
    </xf>
    <xf numFmtId="0" fontId="6" fillId="0" borderId="85" xfId="0" applyFont="1" applyBorder="1" applyAlignment="1" applyProtection="1">
      <alignment/>
      <protection/>
    </xf>
    <xf numFmtId="0" fontId="6" fillId="39" borderId="68" xfId="0" applyFont="1" applyFill="1" applyBorder="1" applyAlignment="1" applyProtection="1">
      <alignment/>
      <protection/>
    </xf>
    <xf numFmtId="0" fontId="6" fillId="39" borderId="128" xfId="0" applyFont="1" applyFill="1" applyBorder="1" applyAlignment="1" applyProtection="1">
      <alignment/>
      <protection/>
    </xf>
    <xf numFmtId="0" fontId="0" fillId="0" borderId="174" xfId="0" applyFont="1" applyBorder="1" applyAlignment="1" applyProtection="1">
      <alignment horizontal="center"/>
      <protection/>
    </xf>
    <xf numFmtId="0" fontId="13" fillId="0" borderId="86" xfId="0" applyFont="1" applyBorder="1" applyAlignment="1" applyProtection="1">
      <alignment wrapText="1"/>
      <protection/>
    </xf>
    <xf numFmtId="0" fontId="8" fillId="0" borderId="87" xfId="0" applyFont="1" applyBorder="1" applyAlignment="1" applyProtection="1">
      <alignment horizontal="center" vertical="center"/>
      <protection/>
    </xf>
    <xf numFmtId="0" fontId="18" fillId="0" borderId="36" xfId="0" applyFont="1" applyBorder="1" applyAlignment="1" applyProtection="1">
      <alignment horizontal="center"/>
      <protection/>
    </xf>
    <xf numFmtId="0" fontId="6" fillId="39" borderId="127" xfId="0" applyFont="1" applyFill="1" applyBorder="1" applyAlignment="1" applyProtection="1">
      <alignment/>
      <protection/>
    </xf>
    <xf numFmtId="0" fontId="6" fillId="0" borderId="118" xfId="0" applyFont="1" applyBorder="1" applyAlignment="1" applyProtection="1">
      <alignment/>
      <protection/>
    </xf>
    <xf numFmtId="0" fontId="8" fillId="40" borderId="19" xfId="0" applyFont="1" applyFill="1" applyBorder="1" applyAlignment="1" applyProtection="1">
      <alignment horizontal="left"/>
      <protection locked="0"/>
    </xf>
    <xf numFmtId="0" fontId="0" fillId="41" borderId="18" xfId="0" applyFont="1" applyFill="1" applyBorder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wrapText="1"/>
      <protection/>
    </xf>
    <xf numFmtId="0" fontId="8" fillId="0" borderId="0" xfId="0" applyFont="1" applyBorder="1" applyAlignment="1" applyProtection="1">
      <alignment/>
      <protection/>
    </xf>
    <xf numFmtId="0" fontId="14" fillId="0" borderId="22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196" fontId="35" fillId="0" borderId="176" xfId="53" applyNumberFormat="1" applyFont="1" applyFill="1" applyBorder="1" applyAlignment="1" applyProtection="1">
      <alignment horizontal="center" vertical="center" wrapText="1"/>
      <protection/>
    </xf>
    <xf numFmtId="196" fontId="35" fillId="0" borderId="177" xfId="53" applyNumberFormat="1" applyFont="1" applyFill="1" applyBorder="1" applyAlignment="1" applyProtection="1">
      <alignment horizontal="center" vertical="center" wrapText="1"/>
      <protection/>
    </xf>
    <xf numFmtId="196" fontId="35" fillId="54" borderId="176" xfId="53" applyNumberFormat="1" applyFont="1" applyFill="1" applyBorder="1" applyAlignment="1" applyProtection="1">
      <alignment horizontal="center" vertical="center" wrapText="1"/>
      <protection/>
    </xf>
    <xf numFmtId="196" fontId="35" fillId="0" borderId="178" xfId="53" applyNumberFormat="1" applyFont="1" applyFill="1" applyBorder="1" applyAlignment="1" applyProtection="1">
      <alignment horizontal="center" vertical="center" wrapText="1"/>
      <protection/>
    </xf>
    <xf numFmtId="0" fontId="47" fillId="0" borderId="0" xfId="54" applyFont="1">
      <alignment/>
      <protection/>
    </xf>
    <xf numFmtId="0" fontId="19" fillId="0" borderId="0" xfId="54" applyFont="1" applyAlignment="1">
      <alignment horizontal="center" wrapText="1"/>
      <protection/>
    </xf>
    <xf numFmtId="0" fontId="46" fillId="0" borderId="0" xfId="54" applyFont="1" applyAlignment="1">
      <alignment horizontal="center" vertical="center" wrapText="1"/>
      <protection/>
    </xf>
    <xf numFmtId="0" fontId="46" fillId="53" borderId="0" xfId="54" applyFont="1" applyFill="1">
      <alignment/>
      <protection/>
    </xf>
    <xf numFmtId="0" fontId="46" fillId="53" borderId="0" xfId="54" applyFont="1" applyFill="1" applyAlignment="1">
      <alignment horizontal="center"/>
      <protection/>
    </xf>
    <xf numFmtId="0" fontId="63" fillId="53" borderId="0" xfId="54" applyFont="1" applyFill="1">
      <alignment/>
      <protection/>
    </xf>
    <xf numFmtId="0" fontId="64" fillId="44" borderId="179" xfId="54" applyFont="1" applyFill="1" applyBorder="1" applyAlignment="1" applyProtection="1">
      <alignment horizontal="center"/>
      <protection/>
    </xf>
    <xf numFmtId="0" fontId="64" fillId="44" borderId="179" xfId="54" applyFont="1" applyFill="1" applyBorder="1" applyAlignment="1" applyProtection="1">
      <alignment horizontal="center"/>
      <protection locked="0"/>
    </xf>
    <xf numFmtId="0" fontId="48" fillId="0" borderId="0" xfId="54" applyFont="1" applyAlignment="1">
      <alignment horizontal="center" vertical="center" wrapText="1"/>
      <protection/>
    </xf>
    <xf numFmtId="0" fontId="45" fillId="53" borderId="0" xfId="54" applyFill="1">
      <alignment/>
      <protection/>
    </xf>
    <xf numFmtId="0" fontId="65" fillId="53" borderId="0" xfId="54" applyFont="1" applyFill="1" applyAlignment="1">
      <alignment horizontal="center"/>
      <protection/>
    </xf>
    <xf numFmtId="0" fontId="45" fillId="53" borderId="0" xfId="54" applyFill="1" applyAlignment="1">
      <alignment horizontal="center"/>
      <protection/>
    </xf>
    <xf numFmtId="0" fontId="66" fillId="53" borderId="0" xfId="54" applyFont="1" applyFill="1">
      <alignment/>
      <protection/>
    </xf>
    <xf numFmtId="0" fontId="46" fillId="53" borderId="0" xfId="54" applyFont="1" applyFill="1" applyAlignment="1">
      <alignment wrapText="1"/>
      <protection/>
    </xf>
    <xf numFmtId="0" fontId="46" fillId="53" borderId="0" xfId="54" applyFont="1" applyFill="1" applyAlignment="1">
      <alignment horizontal="center" wrapText="1"/>
      <protection/>
    </xf>
    <xf numFmtId="0" fontId="63" fillId="53" borderId="0" xfId="54" applyFont="1" applyFill="1" applyAlignment="1">
      <alignment wrapText="1"/>
      <protection/>
    </xf>
    <xf numFmtId="0" fontId="47" fillId="53" borderId="0" xfId="54" applyFont="1" applyFill="1" applyAlignment="1">
      <alignment wrapText="1"/>
      <protection/>
    </xf>
    <xf numFmtId="0" fontId="65" fillId="53" borderId="0" xfId="54" applyFont="1" applyFill="1" applyAlignment="1">
      <alignment horizontal="center" wrapText="1"/>
      <protection/>
    </xf>
    <xf numFmtId="0" fontId="47" fillId="53" borderId="0" xfId="54" applyFont="1" applyFill="1" applyAlignment="1">
      <alignment horizontal="center" wrapText="1"/>
      <protection/>
    </xf>
    <xf numFmtId="0" fontId="67" fillId="53" borderId="0" xfId="54" applyFont="1" applyFill="1" applyAlignment="1">
      <alignment wrapText="1"/>
      <protection/>
    </xf>
    <xf numFmtId="0" fontId="19" fillId="0" borderId="0" xfId="54" applyFont="1" applyAlignment="1">
      <alignment horizontal="center" vertical="center" wrapText="1"/>
      <protection/>
    </xf>
    <xf numFmtId="0" fontId="8" fillId="0" borderId="0" xfId="54" applyFont="1" applyAlignment="1">
      <alignment horizontal="center" wrapText="1"/>
      <protection/>
    </xf>
    <xf numFmtId="0" fontId="49" fillId="0" borderId="25" xfId="54" applyFont="1" applyBorder="1" applyAlignment="1">
      <alignment horizontal="center" vertical="center" wrapText="1"/>
      <protection/>
    </xf>
    <xf numFmtId="0" fontId="50" fillId="53" borderId="0" xfId="54" applyFont="1" applyFill="1" applyAlignment="1">
      <alignment horizontal="center" vertical="center" wrapText="1"/>
      <protection/>
    </xf>
    <xf numFmtId="0" fontId="68" fillId="53" borderId="0" xfId="54" applyFont="1" applyFill="1" applyAlignment="1">
      <alignment horizontal="center" vertical="center" wrapText="1"/>
      <protection/>
    </xf>
    <xf numFmtId="0" fontId="49" fillId="53" borderId="0" xfId="54" applyFont="1" applyFill="1" applyAlignment="1">
      <alignment horizontal="center" vertical="center" wrapText="1"/>
      <protection/>
    </xf>
    <xf numFmtId="0" fontId="69" fillId="53" borderId="0" xfId="54" applyFont="1" applyFill="1" applyAlignment="1">
      <alignment horizontal="center" vertical="center" wrapText="1"/>
      <protection/>
    </xf>
    <xf numFmtId="0" fontId="48" fillId="0" borderId="17" xfId="54" applyFont="1" applyBorder="1" applyAlignment="1">
      <alignment horizontal="center" vertical="center" wrapText="1"/>
      <protection/>
    </xf>
    <xf numFmtId="0" fontId="45" fillId="53" borderId="0" xfId="54" applyFill="1" applyAlignment="1">
      <alignment horizontal="center" wrapText="1"/>
      <protection/>
    </xf>
    <xf numFmtId="0" fontId="66" fillId="53" borderId="0" xfId="54" applyFont="1" applyFill="1" applyAlignment="1">
      <alignment horizontal="center" wrapText="1"/>
      <protection/>
    </xf>
    <xf numFmtId="0" fontId="48" fillId="0" borderId="25" xfId="54" applyFont="1" applyBorder="1" applyAlignment="1">
      <alignment horizontal="center" vertical="center" wrapText="1"/>
      <protection/>
    </xf>
    <xf numFmtId="0" fontId="48" fillId="0" borderId="23" xfId="54" applyFont="1" applyBorder="1" applyAlignment="1">
      <alignment horizontal="center" vertical="center" wrapText="1"/>
      <protection/>
    </xf>
    <xf numFmtId="0" fontId="48" fillId="0" borderId="18" xfId="54" applyFont="1" applyBorder="1" applyAlignment="1">
      <alignment horizontal="center" vertical="center" wrapText="1"/>
      <protection/>
    </xf>
    <xf numFmtId="0" fontId="48" fillId="0" borderId="25" xfId="54" applyFont="1" applyBorder="1" applyAlignment="1">
      <alignment vertical="top" wrapText="1"/>
      <protection/>
    </xf>
    <xf numFmtId="0" fontId="48" fillId="0" borderId="15" xfId="54" applyFont="1" applyBorder="1" applyAlignment="1">
      <alignment horizontal="center" vertical="center" wrapText="1"/>
      <protection/>
    </xf>
    <xf numFmtId="0" fontId="45" fillId="53" borderId="0" xfId="54" applyFill="1" applyAlignment="1">
      <alignment wrapText="1"/>
      <protection/>
    </xf>
    <xf numFmtId="0" fontId="66" fillId="53" borderId="0" xfId="54" applyFont="1" applyFill="1" applyAlignment="1">
      <alignment wrapText="1"/>
      <protection/>
    </xf>
    <xf numFmtId="0" fontId="48" fillId="0" borderId="23" xfId="54" applyFont="1" applyBorder="1" applyAlignment="1">
      <alignment horizontal="center" vertical="center" wrapText="1"/>
      <protection/>
    </xf>
    <xf numFmtId="0" fontId="48" fillId="0" borderId="18" xfId="54" applyFont="1" applyBorder="1" applyAlignment="1">
      <alignment horizontal="center" vertical="center" wrapText="1"/>
      <protection/>
    </xf>
    <xf numFmtId="0" fontId="48" fillId="0" borderId="143" xfId="54" applyFont="1" applyBorder="1" applyAlignment="1">
      <alignment vertical="top" wrapText="1"/>
      <protection/>
    </xf>
    <xf numFmtId="0" fontId="52" fillId="0" borderId="143" xfId="54" applyFont="1" applyBorder="1" applyAlignment="1">
      <alignment horizontal="center" vertical="center" wrapText="1"/>
      <protection/>
    </xf>
    <xf numFmtId="0" fontId="45" fillId="53" borderId="0" xfId="54" applyFont="1" applyFill="1" applyAlignment="1">
      <alignment wrapText="1"/>
      <protection/>
    </xf>
    <xf numFmtId="0" fontId="45" fillId="53" borderId="0" xfId="54" applyFont="1" applyFill="1" applyAlignment="1">
      <alignment horizontal="center" wrapText="1"/>
      <protection/>
    </xf>
    <xf numFmtId="0" fontId="48" fillId="0" borderId="143" xfId="54" applyFont="1" applyBorder="1" applyAlignment="1">
      <alignment vertical="top" wrapText="1"/>
      <protection/>
    </xf>
    <xf numFmtId="0" fontId="52" fillId="0" borderId="0" xfId="54" applyFont="1">
      <alignment/>
      <protection/>
    </xf>
    <xf numFmtId="0" fontId="48" fillId="53" borderId="0" xfId="54" applyFont="1" applyFill="1">
      <alignment/>
      <protection/>
    </xf>
    <xf numFmtId="0" fontId="48" fillId="53" borderId="0" xfId="54" applyFont="1" applyFill="1" applyAlignment="1">
      <alignment horizontal="center"/>
      <protection/>
    </xf>
    <xf numFmtId="0" fontId="70" fillId="53" borderId="0" xfId="54" applyFont="1" applyFill="1">
      <alignment/>
      <protection/>
    </xf>
    <xf numFmtId="196" fontId="47" fillId="0" borderId="19" xfId="54" applyNumberFormat="1" applyFont="1" applyBorder="1" applyAlignment="1">
      <alignment horizontal="center"/>
      <protection/>
    </xf>
    <xf numFmtId="0" fontId="47" fillId="0" borderId="0" xfId="54" applyFont="1">
      <alignment/>
      <protection/>
    </xf>
    <xf numFmtId="0" fontId="48" fillId="0" borderId="0" xfId="54" applyFont="1">
      <alignment/>
      <protection/>
    </xf>
    <xf numFmtId="0" fontId="48" fillId="0" borderId="0" xfId="54" applyFont="1" applyAlignment="1">
      <alignment horizontal="center" vertical="center" wrapText="1"/>
      <protection/>
    </xf>
    <xf numFmtId="0" fontId="47" fillId="0" borderId="0" xfId="54" applyFont="1" applyAlignment="1">
      <alignment horizontal="left"/>
      <protection/>
    </xf>
    <xf numFmtId="0" fontId="47" fillId="53" borderId="0" xfId="54" applyFont="1" applyFill="1">
      <alignment/>
      <protection/>
    </xf>
    <xf numFmtId="0" fontId="47" fillId="53" borderId="0" xfId="54" applyFont="1" applyFill="1" applyAlignment="1">
      <alignment horizontal="center"/>
      <protection/>
    </xf>
    <xf numFmtId="0" fontId="67" fillId="53" borderId="0" xfId="54" applyFont="1" applyFill="1">
      <alignment/>
      <protection/>
    </xf>
    <xf numFmtId="1" fontId="46" fillId="0" borderId="0" xfId="54" applyNumberFormat="1" applyFont="1" applyAlignment="1">
      <alignment horizontal="center"/>
      <protection/>
    </xf>
    <xf numFmtId="1" fontId="47" fillId="0" borderId="0" xfId="54" applyNumberFormat="1" applyFont="1" applyAlignment="1">
      <alignment horizontal="center"/>
      <protection/>
    </xf>
    <xf numFmtId="1" fontId="50" fillId="0" borderId="25" xfId="54" applyNumberFormat="1" applyFont="1" applyBorder="1" applyAlignment="1">
      <alignment horizontal="center" vertical="center" wrapText="1"/>
      <protection/>
    </xf>
    <xf numFmtId="1" fontId="49" fillId="0" borderId="17" xfId="54" applyNumberFormat="1" applyFont="1" applyBorder="1" applyAlignment="1">
      <alignment horizontal="center" vertical="center" wrapText="1"/>
      <protection/>
    </xf>
    <xf numFmtId="1" fontId="49" fillId="0" borderId="140" xfId="54" applyNumberFormat="1" applyFont="1" applyBorder="1" applyAlignment="1">
      <alignment horizontal="center" vertical="center" wrapText="1"/>
      <protection/>
    </xf>
    <xf numFmtId="1" fontId="47" fillId="40" borderId="17" xfId="54" applyNumberFormat="1" applyFont="1" applyFill="1" applyBorder="1" applyAlignment="1">
      <alignment horizontal="center" wrapText="1"/>
      <protection/>
    </xf>
    <xf numFmtId="1" fontId="51" fillId="40" borderId="25" xfId="54" applyNumberFormat="1" applyFont="1" applyFill="1" applyBorder="1" applyAlignment="1" applyProtection="1">
      <alignment horizontal="center" wrapText="1"/>
      <protection locked="0"/>
    </xf>
    <xf numFmtId="0" fontId="48" fillId="0" borderId="180" xfId="54" applyFont="1" applyBorder="1" applyAlignment="1">
      <alignment horizontal="left" wrapText="1"/>
      <protection/>
    </xf>
    <xf numFmtId="196" fontId="47" fillId="40" borderId="180" xfId="54" applyNumberFormat="1" applyFont="1" applyFill="1" applyBorder="1" applyAlignment="1" applyProtection="1">
      <alignment horizontal="center" wrapText="1"/>
      <protection locked="0"/>
    </xf>
    <xf numFmtId="1" fontId="47" fillId="40" borderId="180" xfId="54" applyNumberFormat="1" applyFont="1" applyFill="1" applyBorder="1" applyAlignment="1" applyProtection="1">
      <alignment horizontal="center" wrapText="1"/>
      <protection locked="0"/>
    </xf>
    <xf numFmtId="196" fontId="47" fillId="0" borderId="181" xfId="0" applyNumberFormat="1" applyFont="1" applyFill="1" applyBorder="1" applyAlignment="1" applyProtection="1">
      <alignment horizontal="center" wrapText="1"/>
      <protection/>
    </xf>
    <xf numFmtId="0" fontId="48" fillId="40" borderId="16" xfId="54" applyFont="1" applyFill="1" applyBorder="1" applyAlignment="1">
      <alignment vertical="top" wrapText="1"/>
      <protection/>
    </xf>
    <xf numFmtId="196" fontId="47" fillId="40" borderId="16" xfId="54" applyNumberFormat="1" applyFont="1" applyFill="1" applyBorder="1" applyAlignment="1" applyProtection="1">
      <alignment horizontal="center" wrapText="1"/>
      <protection locked="0"/>
    </xf>
    <xf numFmtId="1" fontId="47" fillId="40" borderId="16" xfId="54" applyNumberFormat="1" applyFont="1" applyFill="1" applyBorder="1" applyAlignment="1" applyProtection="1">
      <alignment horizontal="center" wrapText="1"/>
      <protection locked="0"/>
    </xf>
    <xf numFmtId="196" fontId="47" fillId="0" borderId="182" xfId="0" applyNumberFormat="1" applyFont="1" applyFill="1" applyBorder="1" applyAlignment="1" applyProtection="1">
      <alignment horizontal="center" wrapText="1"/>
      <protection/>
    </xf>
    <xf numFmtId="1" fontId="47" fillId="40" borderId="18" xfId="54" applyNumberFormat="1" applyFont="1" applyFill="1" applyBorder="1" applyAlignment="1" applyProtection="1">
      <alignment horizontal="center" wrapText="1"/>
      <protection locked="0"/>
    </xf>
    <xf numFmtId="1" fontId="47" fillId="40" borderId="15" xfId="54" applyNumberFormat="1" applyFont="1" applyFill="1" applyBorder="1" applyAlignment="1" applyProtection="1">
      <alignment horizontal="center" wrapText="1"/>
      <protection locked="0"/>
    </xf>
    <xf numFmtId="1" fontId="47" fillId="40" borderId="23" xfId="54" applyNumberFormat="1" applyFont="1" applyFill="1" applyBorder="1" applyAlignment="1" applyProtection="1">
      <alignment horizontal="center" wrapText="1"/>
      <protection locked="0"/>
    </xf>
    <xf numFmtId="196" fontId="47" fillId="51" borderId="16" xfId="54" applyNumberFormat="1" applyFont="1" applyFill="1" applyBorder="1" applyAlignment="1" applyProtection="1">
      <alignment horizontal="center" wrapText="1"/>
      <protection/>
    </xf>
    <xf numFmtId="1" fontId="47" fillId="40" borderId="18" xfId="54" applyNumberFormat="1" applyFont="1" applyFill="1" applyBorder="1" applyAlignment="1" applyProtection="1">
      <alignment horizontal="center" wrapText="1"/>
      <protection locked="0"/>
    </xf>
    <xf numFmtId="0" fontId="48" fillId="40" borderId="23" xfId="54" applyFont="1" applyFill="1" applyBorder="1" applyAlignment="1">
      <alignment vertical="top" wrapText="1"/>
      <protection/>
    </xf>
    <xf numFmtId="0" fontId="48" fillId="0" borderId="17" xfId="54" applyFont="1" applyFill="1" applyBorder="1" applyAlignment="1">
      <alignment vertical="top" wrapText="1"/>
      <protection/>
    </xf>
    <xf numFmtId="0" fontId="48" fillId="40" borderId="183" xfId="54" applyFont="1" applyFill="1" applyBorder="1" applyAlignment="1">
      <alignment vertical="top" wrapText="1"/>
      <protection/>
    </xf>
    <xf numFmtId="196" fontId="47" fillId="40" borderId="183" xfId="54" applyNumberFormat="1" applyFont="1" applyFill="1" applyBorder="1" applyAlignment="1" applyProtection="1">
      <alignment horizontal="center" wrapText="1"/>
      <protection locked="0"/>
    </xf>
    <xf numFmtId="1" fontId="47" fillId="40" borderId="183" xfId="54" applyNumberFormat="1" applyFont="1" applyFill="1" applyBorder="1" applyAlignment="1" applyProtection="1">
      <alignment horizontal="center" wrapText="1"/>
      <protection locked="0"/>
    </xf>
    <xf numFmtId="1" fontId="61" fillId="51" borderId="18" xfId="54" applyNumberFormat="1" applyFont="1" applyFill="1" applyBorder="1" applyAlignment="1" applyProtection="1">
      <alignment horizontal="center" wrapText="1"/>
      <protection locked="0"/>
    </xf>
    <xf numFmtId="0" fontId="61" fillId="51" borderId="18" xfId="54" applyNumberFormat="1" applyFont="1" applyFill="1" applyBorder="1" applyAlignment="1" applyProtection="1">
      <alignment horizontal="center" wrapText="1"/>
      <protection/>
    </xf>
    <xf numFmtId="0" fontId="48" fillId="0" borderId="15" xfId="54" applyFont="1" applyFill="1" applyBorder="1" applyAlignment="1">
      <alignment vertical="top" wrapText="1"/>
      <protection/>
    </xf>
    <xf numFmtId="196" fontId="56" fillId="51" borderId="15" xfId="54" applyNumberFormat="1" applyFont="1" applyFill="1" applyBorder="1" applyAlignment="1" applyProtection="1">
      <alignment horizontal="center" wrapText="1"/>
      <protection/>
    </xf>
    <xf numFmtId="0" fontId="48" fillId="0" borderId="16" xfId="54" applyFont="1" applyFill="1" applyBorder="1" applyAlignment="1">
      <alignment vertical="top" wrapText="1"/>
      <protection/>
    </xf>
    <xf numFmtId="1" fontId="47" fillId="0" borderId="18" xfId="54" applyNumberFormat="1" applyFont="1" applyBorder="1" applyAlignment="1">
      <alignment horizontal="center" wrapText="1"/>
      <protection/>
    </xf>
    <xf numFmtId="196" fontId="47" fillId="0" borderId="18" xfId="54" applyNumberFormat="1" applyFont="1" applyBorder="1" applyAlignment="1" applyProtection="1">
      <alignment horizontal="center" wrapText="1"/>
      <protection/>
    </xf>
    <xf numFmtId="196" fontId="56" fillId="0" borderId="184" xfId="54" applyNumberFormat="1" applyFont="1" applyBorder="1" applyAlignment="1" applyProtection="1">
      <alignment horizontal="center" wrapText="1"/>
      <protection/>
    </xf>
    <xf numFmtId="1" fontId="47" fillId="0" borderId="143" xfId="54" applyNumberFormat="1" applyFont="1" applyBorder="1" applyAlignment="1">
      <alignment horizontal="center" wrapText="1"/>
      <protection/>
    </xf>
    <xf numFmtId="1" fontId="47" fillId="0" borderId="19" xfId="54" applyNumberFormat="1" applyFont="1" applyBorder="1" applyAlignment="1">
      <alignment horizontal="center"/>
      <protection/>
    </xf>
    <xf numFmtId="196" fontId="47" fillId="51" borderId="18" xfId="0" applyNumberFormat="1" applyFont="1" applyFill="1" applyBorder="1" applyAlignment="1" applyProtection="1">
      <alignment horizontal="center"/>
      <protection/>
    </xf>
    <xf numFmtId="49" fontId="47" fillId="0" borderId="18" xfId="0" applyNumberFormat="1" applyFont="1" applyFill="1" applyBorder="1" applyAlignment="1" applyProtection="1">
      <alignment horizontal="center"/>
      <protection/>
    </xf>
    <xf numFmtId="1" fontId="47" fillId="38" borderId="0" xfId="54" applyNumberFormat="1" applyFont="1" applyFill="1" applyAlignment="1">
      <alignment horizontal="center"/>
      <protection/>
    </xf>
    <xf numFmtId="0" fontId="32" fillId="0" borderId="0" xfId="53" applyNumberFormat="1" applyFont="1" applyBorder="1" applyAlignment="1">
      <alignment horizontal="left"/>
      <protection/>
    </xf>
    <xf numFmtId="0" fontId="35" fillId="0" borderId="25" xfId="55" applyNumberFormat="1" applyFont="1" applyBorder="1">
      <alignment/>
      <protection/>
    </xf>
    <xf numFmtId="0" fontId="35" fillId="0" borderId="25" xfId="55" applyNumberFormat="1" applyFont="1" applyBorder="1" applyAlignment="1">
      <alignment horizontal="center"/>
      <protection/>
    </xf>
    <xf numFmtId="0" fontId="71" fillId="50" borderId="0" xfId="55" applyNumberFormat="1" applyFont="1" applyFill="1">
      <alignment/>
      <protection/>
    </xf>
    <xf numFmtId="0" fontId="35" fillId="0" borderId="0" xfId="55" applyNumberFormat="1" applyFont="1">
      <alignment/>
      <protection/>
    </xf>
    <xf numFmtId="0" fontId="35" fillId="50" borderId="0" xfId="55" applyNumberFormat="1" applyFont="1" applyFill="1">
      <alignment/>
      <protection/>
    </xf>
    <xf numFmtId="0" fontId="35" fillId="0" borderId="17" xfId="55" applyNumberFormat="1" applyFont="1" applyBorder="1">
      <alignment/>
      <protection/>
    </xf>
    <xf numFmtId="0" fontId="35" fillId="0" borderId="17" xfId="55" applyNumberFormat="1" applyFont="1" applyBorder="1" applyAlignment="1">
      <alignment horizontal="center"/>
      <protection/>
    </xf>
    <xf numFmtId="0" fontId="35" fillId="0" borderId="23" xfId="55" applyNumberFormat="1" applyFont="1" applyBorder="1">
      <alignment/>
      <protection/>
    </xf>
    <xf numFmtId="0" fontId="35" fillId="0" borderId="23" xfId="55" applyNumberFormat="1" applyFont="1" applyBorder="1" applyAlignment="1">
      <alignment horizontal="center"/>
      <protection/>
    </xf>
    <xf numFmtId="0" fontId="34" fillId="0" borderId="158" xfId="55" applyNumberFormat="1" applyFont="1" applyBorder="1" applyAlignment="1">
      <alignment horizontal="center"/>
      <protection/>
    </xf>
    <xf numFmtId="0" fontId="44" fillId="0" borderId="185" xfId="55" applyNumberFormat="1" applyFont="1" applyBorder="1" applyAlignment="1">
      <alignment horizontal="center"/>
      <protection/>
    </xf>
    <xf numFmtId="0" fontId="34" fillId="0" borderId="186" xfId="55" applyNumberFormat="1" applyFont="1" applyFill="1" applyBorder="1" applyAlignment="1">
      <alignment wrapText="1"/>
      <protection/>
    </xf>
    <xf numFmtId="0" fontId="36" fillId="51" borderId="187" xfId="55" applyNumberFormat="1" applyFont="1" applyFill="1" applyBorder="1" applyAlignment="1">
      <alignment horizontal="center" vertical="center"/>
      <protection/>
    </xf>
    <xf numFmtId="0" fontId="35" fillId="0" borderId="187" xfId="55" applyNumberFormat="1" applyFont="1" applyBorder="1" applyAlignment="1">
      <alignment horizontal="center"/>
      <protection/>
    </xf>
    <xf numFmtId="0" fontId="44" fillId="0" borderId="94" xfId="55" applyNumberFormat="1" applyFont="1" applyBorder="1" applyAlignment="1">
      <alignment horizontal="center"/>
      <protection/>
    </xf>
    <xf numFmtId="0" fontId="0" fillId="0" borderId="23" xfId="55" applyNumberFormat="1" applyFont="1" applyFill="1" applyBorder="1" applyAlignment="1">
      <alignment horizontal="left" wrapText="1"/>
      <protection/>
    </xf>
    <xf numFmtId="0" fontId="35" fillId="51" borderId="19" xfId="55" applyNumberFormat="1" applyFont="1" applyFill="1" applyBorder="1" applyAlignment="1">
      <alignment horizontal="center"/>
      <protection/>
    </xf>
    <xf numFmtId="0" fontId="44" fillId="0" borderId="130" xfId="55" applyNumberFormat="1" applyFont="1" applyBorder="1" applyAlignment="1">
      <alignment horizontal="center"/>
      <protection/>
    </xf>
    <xf numFmtId="0" fontId="35" fillId="38" borderId="18" xfId="55" applyNumberFormat="1" applyFont="1" applyFill="1" applyBorder="1" applyAlignment="1">
      <alignment horizontal="left" wrapText="1"/>
      <protection/>
    </xf>
    <xf numFmtId="0" fontId="35" fillId="38" borderId="19" xfId="55" applyNumberFormat="1" applyFont="1" applyFill="1" applyBorder="1" applyAlignment="1">
      <alignment horizontal="center"/>
      <protection/>
    </xf>
    <xf numFmtId="0" fontId="35" fillId="38" borderId="18" xfId="55" applyNumberFormat="1" applyFont="1" applyFill="1" applyBorder="1" applyAlignment="1">
      <alignment horizontal="center" vertical="center"/>
      <protection/>
    </xf>
    <xf numFmtId="0" fontId="35" fillId="0" borderId="18" xfId="55" applyNumberFormat="1" applyFont="1" applyFill="1" applyBorder="1" applyAlignment="1" applyProtection="1">
      <alignment horizontal="center"/>
      <protection/>
    </xf>
    <xf numFmtId="0" fontId="35" fillId="0" borderId="90" xfId="55" applyNumberFormat="1" applyFont="1" applyFill="1" applyBorder="1" applyAlignment="1" applyProtection="1">
      <alignment horizontal="center"/>
      <protection/>
    </xf>
    <xf numFmtId="0" fontId="24" fillId="49" borderId="0" xfId="0" applyFont="1" applyFill="1" applyBorder="1" applyAlignment="1">
      <alignment/>
    </xf>
    <xf numFmtId="0" fontId="35" fillId="38" borderId="23" xfId="55" applyNumberFormat="1" applyFont="1" applyFill="1" applyBorder="1" applyAlignment="1">
      <alignment horizontal="left" wrapText="1"/>
      <protection/>
    </xf>
    <xf numFmtId="0" fontId="44" fillId="0" borderId="90" xfId="55" applyNumberFormat="1" applyFont="1" applyBorder="1" applyAlignment="1">
      <alignment horizontal="center"/>
      <protection/>
    </xf>
    <xf numFmtId="0" fontId="35" fillId="0" borderId="18" xfId="55" applyNumberFormat="1" applyFont="1" applyBorder="1" applyAlignment="1">
      <alignment horizontal="center"/>
      <protection/>
    </xf>
    <xf numFmtId="0" fontId="0" fillId="0" borderId="23" xfId="55" applyNumberFormat="1" applyFont="1" applyFill="1" applyBorder="1">
      <alignment/>
      <protection/>
    </xf>
    <xf numFmtId="0" fontId="35" fillId="38" borderId="18" xfId="55" applyNumberFormat="1" applyFont="1" applyFill="1" applyBorder="1" applyAlignment="1">
      <alignment horizontal="center"/>
      <protection/>
    </xf>
    <xf numFmtId="0" fontId="35" fillId="38" borderId="18" xfId="55" applyNumberFormat="1" applyFont="1" applyFill="1" applyBorder="1" applyAlignment="1">
      <alignment wrapText="1"/>
      <protection/>
    </xf>
    <xf numFmtId="0" fontId="0" fillId="0" borderId="18" xfId="55" applyNumberFormat="1" applyFont="1" applyFill="1" applyBorder="1" applyAlignment="1">
      <alignment horizontal="left" wrapText="1"/>
      <protection/>
    </xf>
    <xf numFmtId="0" fontId="44" fillId="0" borderId="26" xfId="55" applyNumberFormat="1" applyFont="1" applyBorder="1" applyAlignment="1">
      <alignment horizontal="center"/>
      <protection/>
    </xf>
    <xf numFmtId="0" fontId="0" fillId="0" borderId="25" xfId="55" applyNumberFormat="1" applyFont="1" applyFill="1" applyBorder="1" applyAlignment="1">
      <alignment horizontal="left" wrapText="1"/>
      <protection/>
    </xf>
    <xf numFmtId="0" fontId="35" fillId="51" borderId="0" xfId="55" applyNumberFormat="1" applyFont="1" applyFill="1" applyBorder="1" applyAlignment="1">
      <alignment horizontal="center"/>
      <protection/>
    </xf>
    <xf numFmtId="0" fontId="44" fillId="0" borderId="87" xfId="55" applyNumberFormat="1" applyFont="1" applyBorder="1">
      <alignment/>
      <protection/>
    </xf>
    <xf numFmtId="0" fontId="34" fillId="0" borderId="95" xfId="55" applyNumberFormat="1" applyFont="1" applyFill="1" applyBorder="1" applyAlignment="1">
      <alignment wrapText="1"/>
      <protection/>
    </xf>
    <xf numFmtId="0" fontId="36" fillId="51" borderId="87" xfId="55" applyNumberFormat="1" applyFont="1" applyFill="1" applyBorder="1" applyAlignment="1">
      <alignment horizontal="center"/>
      <protection/>
    </xf>
    <xf numFmtId="0" fontId="35" fillId="0" borderId="87" xfId="55" applyNumberFormat="1" applyFont="1" applyBorder="1" applyAlignment="1">
      <alignment horizontal="center"/>
      <protection/>
    </xf>
    <xf numFmtId="0" fontId="44" fillId="0" borderId="18" xfId="55" applyNumberFormat="1" applyFont="1" applyBorder="1" applyAlignment="1">
      <alignment horizontal="center" vertical="center"/>
      <protection/>
    </xf>
    <xf numFmtId="0" fontId="35" fillId="0" borderId="22" xfId="55" applyNumberFormat="1" applyFont="1" applyFill="1" applyBorder="1" applyAlignment="1">
      <alignment horizontal="left" wrapText="1"/>
      <protection/>
    </xf>
    <xf numFmtId="0" fontId="35" fillId="51" borderId="18" xfId="55" applyNumberFormat="1" applyFont="1" applyFill="1" applyBorder="1" applyAlignment="1">
      <alignment horizontal="center"/>
      <protection/>
    </xf>
    <xf numFmtId="0" fontId="44" fillId="0" borderId="130" xfId="55" applyNumberFormat="1" applyFont="1" applyBorder="1" applyAlignment="1">
      <alignment horizontal="center" vertical="center"/>
      <protection/>
    </xf>
    <xf numFmtId="0" fontId="35" fillId="0" borderId="25" xfId="55" applyNumberFormat="1" applyFont="1" applyFill="1" applyBorder="1" applyAlignment="1">
      <alignment wrapText="1"/>
      <protection/>
    </xf>
    <xf numFmtId="0" fontId="44" fillId="0" borderId="18" xfId="55" applyNumberFormat="1" applyFont="1" applyBorder="1" applyAlignment="1">
      <alignment horizontal="center"/>
      <protection/>
    </xf>
    <xf numFmtId="0" fontId="0" fillId="0" borderId="18" xfId="55" applyNumberFormat="1" applyFont="1" applyFill="1" applyBorder="1">
      <alignment/>
      <protection/>
    </xf>
    <xf numFmtId="0" fontId="35" fillId="0" borderId="18" xfId="55" applyNumberFormat="1" applyFont="1" applyBorder="1" applyAlignment="1">
      <alignment horizontal="center" vertical="center"/>
      <protection/>
    </xf>
    <xf numFmtId="0" fontId="44" fillId="0" borderId="188" xfId="55" applyNumberFormat="1" applyFont="1" applyBorder="1" applyAlignment="1">
      <alignment horizontal="center"/>
      <protection/>
    </xf>
    <xf numFmtId="0" fontId="0" fillId="0" borderId="188" xfId="55" applyNumberFormat="1" applyFont="1" applyFill="1" applyBorder="1">
      <alignment/>
      <protection/>
    </xf>
    <xf numFmtId="0" fontId="35" fillId="0" borderId="188" xfId="55" applyNumberFormat="1" applyFont="1" applyFill="1" applyBorder="1" applyAlignment="1">
      <alignment horizontal="center"/>
      <protection/>
    </xf>
    <xf numFmtId="0" fontId="35" fillId="0" borderId="188" xfId="55" applyNumberFormat="1" applyFont="1" applyBorder="1" applyAlignment="1">
      <alignment horizontal="center"/>
      <protection/>
    </xf>
    <xf numFmtId="0" fontId="0" fillId="0" borderId="188" xfId="55" applyNumberFormat="1" applyFont="1" applyFill="1" applyBorder="1" applyAlignment="1">
      <alignment wrapText="1"/>
      <protection/>
    </xf>
    <xf numFmtId="0" fontId="44" fillId="0" borderId="189" xfId="55" applyNumberFormat="1" applyFont="1" applyBorder="1" applyAlignment="1">
      <alignment horizontal="center"/>
      <protection/>
    </xf>
    <xf numFmtId="0" fontId="36" fillId="51" borderId="87" xfId="55" applyNumberFormat="1" applyFont="1" applyFill="1" applyBorder="1" applyAlignment="1">
      <alignment horizontal="center" vertical="center"/>
      <protection/>
    </xf>
    <xf numFmtId="0" fontId="44" fillId="0" borderId="190" xfId="55" applyNumberFormat="1" applyFont="1" applyBorder="1" applyAlignment="1">
      <alignment horizontal="center"/>
      <protection/>
    </xf>
    <xf numFmtId="0" fontId="0" fillId="0" borderId="191" xfId="55" applyNumberFormat="1" applyFont="1" applyFill="1" applyBorder="1" applyAlignment="1">
      <alignment horizontal="left" wrapText="1"/>
      <protection/>
    </xf>
    <xf numFmtId="0" fontId="35" fillId="51" borderId="192" xfId="55" applyNumberFormat="1" applyFont="1" applyFill="1" applyBorder="1" applyAlignment="1">
      <alignment horizontal="center"/>
      <protection/>
    </xf>
    <xf numFmtId="0" fontId="35" fillId="0" borderId="191" xfId="55" applyNumberFormat="1" applyFont="1" applyBorder="1" applyAlignment="1">
      <alignment horizontal="center"/>
      <protection/>
    </xf>
    <xf numFmtId="0" fontId="44" fillId="0" borderId="174" xfId="55" applyNumberFormat="1" applyFont="1" applyBorder="1" applyAlignment="1">
      <alignment horizontal="center"/>
      <protection/>
    </xf>
    <xf numFmtId="0" fontId="0" fillId="0" borderId="188" xfId="55" applyNumberFormat="1" applyFont="1" applyFill="1" applyBorder="1" applyAlignment="1">
      <alignment horizontal="left" wrapText="1"/>
      <protection/>
    </xf>
    <xf numFmtId="0" fontId="35" fillId="51" borderId="193" xfId="55" applyNumberFormat="1" applyFont="1" applyFill="1" applyBorder="1" applyAlignment="1">
      <alignment horizontal="center"/>
      <protection/>
    </xf>
    <xf numFmtId="0" fontId="35" fillId="57" borderId="0" xfId="55" applyNumberFormat="1" applyFont="1" applyFill="1" applyProtection="1">
      <alignment/>
      <protection locked="0"/>
    </xf>
    <xf numFmtId="0" fontId="35" fillId="0" borderId="194" xfId="55" applyNumberFormat="1" applyFont="1" applyBorder="1" applyAlignment="1" applyProtection="1">
      <alignment horizontal="left"/>
      <protection/>
    </xf>
    <xf numFmtId="0" fontId="35" fillId="0" borderId="14" xfId="55" applyNumberFormat="1" applyFont="1" applyBorder="1" applyAlignment="1" applyProtection="1">
      <alignment horizontal="left"/>
      <protection/>
    </xf>
    <xf numFmtId="0" fontId="35" fillId="0" borderId="94" xfId="55" applyNumberFormat="1" applyFont="1" applyBorder="1" applyAlignment="1" applyProtection="1">
      <alignment horizontal="center"/>
      <protection/>
    </xf>
    <xf numFmtId="0" fontId="35" fillId="0" borderId="17" xfId="55" applyNumberFormat="1" applyFont="1" applyBorder="1" applyAlignment="1" applyProtection="1">
      <alignment horizontal="center"/>
      <protection/>
    </xf>
    <xf numFmtId="0" fontId="35" fillId="0" borderId="195" xfId="55" applyNumberFormat="1" applyFont="1" applyBorder="1" applyAlignment="1" applyProtection="1">
      <alignment horizontal="center"/>
      <protection/>
    </xf>
    <xf numFmtId="0" fontId="35" fillId="0" borderId="177" xfId="55" applyNumberFormat="1" applyFont="1" applyBorder="1" applyProtection="1">
      <alignment/>
      <protection/>
    </xf>
    <xf numFmtId="0" fontId="35" fillId="0" borderId="23" xfId="55" applyNumberFormat="1" applyFont="1" applyBorder="1" applyAlignment="1" applyProtection="1">
      <alignment horizontal="center"/>
      <protection/>
    </xf>
    <xf numFmtId="0" fontId="34" fillId="0" borderId="158" xfId="55" applyNumberFormat="1" applyFont="1" applyBorder="1" applyAlignment="1" applyProtection="1">
      <alignment horizontal="center"/>
      <protection/>
    </xf>
    <xf numFmtId="0" fontId="34" fillId="0" borderId="163" xfId="55" applyNumberFormat="1" applyFont="1" applyBorder="1" applyAlignment="1" applyProtection="1">
      <alignment horizontal="center"/>
      <protection/>
    </xf>
    <xf numFmtId="0" fontId="35" fillId="0" borderId="196" xfId="55" applyNumberFormat="1" applyFont="1" applyBorder="1" applyAlignment="1" applyProtection="1">
      <alignment horizontal="center"/>
      <protection/>
    </xf>
    <xf numFmtId="0" fontId="35" fillId="0" borderId="197" xfId="55" applyNumberFormat="1" applyFont="1" applyBorder="1" applyAlignment="1" applyProtection="1">
      <alignment horizontal="center"/>
      <protection/>
    </xf>
    <xf numFmtId="0" fontId="35" fillId="0" borderId="198" xfId="55" applyNumberFormat="1" applyFont="1" applyBorder="1" applyAlignment="1" applyProtection="1">
      <alignment horizontal="center"/>
      <protection/>
    </xf>
    <xf numFmtId="0" fontId="35" fillId="0" borderId="187" xfId="55" applyNumberFormat="1" applyFont="1" applyBorder="1" applyAlignment="1" applyProtection="1">
      <alignment horizontal="center"/>
      <protection/>
    </xf>
    <xf numFmtId="0" fontId="35" fillId="0" borderId="177" xfId="55" applyNumberFormat="1" applyFont="1" applyBorder="1" applyAlignment="1" applyProtection="1">
      <alignment horizontal="center"/>
      <protection/>
    </xf>
    <xf numFmtId="0" fontId="35" fillId="51" borderId="176" xfId="55" applyNumberFormat="1" applyFont="1" applyFill="1" applyBorder="1" applyAlignment="1" applyProtection="1">
      <alignment horizontal="center"/>
      <protection/>
    </xf>
    <xf numFmtId="0" fontId="35" fillId="0" borderId="90" xfId="55" applyNumberFormat="1" applyFont="1" applyBorder="1" applyAlignment="1" applyProtection="1">
      <alignment horizontal="center"/>
      <protection/>
    </xf>
    <xf numFmtId="0" fontId="35" fillId="0" borderId="18" xfId="55" applyNumberFormat="1" applyFont="1" applyBorder="1" applyAlignment="1" applyProtection="1">
      <alignment horizontal="center"/>
      <protection/>
    </xf>
    <xf numFmtId="0" fontId="35" fillId="51" borderId="199" xfId="55" applyNumberFormat="1" applyFont="1" applyFill="1" applyBorder="1" applyAlignment="1" applyProtection="1">
      <alignment horizontal="center"/>
      <protection/>
    </xf>
    <xf numFmtId="0" fontId="35" fillId="0" borderId="87" xfId="55" applyNumberFormat="1" applyFont="1" applyFill="1" applyBorder="1" applyAlignment="1" applyProtection="1">
      <alignment horizontal="center"/>
      <protection/>
    </xf>
    <xf numFmtId="0" fontId="35" fillId="0" borderId="87" xfId="55" applyNumberFormat="1" applyFont="1" applyBorder="1" applyAlignment="1" applyProtection="1">
      <alignment horizontal="center"/>
      <protection/>
    </xf>
    <xf numFmtId="0" fontId="35" fillId="51" borderId="200" xfId="55" applyNumberFormat="1" applyFont="1" applyFill="1" applyBorder="1" applyAlignment="1" applyProtection="1">
      <alignment horizontal="center"/>
      <protection/>
    </xf>
    <xf numFmtId="0" fontId="35" fillId="51" borderId="176" xfId="55" applyNumberFormat="1" applyFont="1" applyFill="1" applyBorder="1" applyAlignment="1" applyProtection="1">
      <alignment horizontal="center" vertical="center"/>
      <protection/>
    </xf>
    <xf numFmtId="0" fontId="35" fillId="0" borderId="90" xfId="55" applyNumberFormat="1" applyFont="1" applyBorder="1" applyAlignment="1" applyProtection="1">
      <alignment horizontal="center" vertical="center"/>
      <protection/>
    </xf>
    <xf numFmtId="0" fontId="35" fillId="0" borderId="18" xfId="55" applyNumberFormat="1" applyFont="1" applyBorder="1" applyAlignment="1" applyProtection="1">
      <alignment horizontal="center" vertical="center"/>
      <protection/>
    </xf>
    <xf numFmtId="0" fontId="35" fillId="51" borderId="201" xfId="55" applyNumberFormat="1" applyFont="1" applyFill="1" applyBorder="1" applyAlignment="1" applyProtection="1">
      <alignment horizontal="center"/>
      <protection/>
    </xf>
    <xf numFmtId="0" fontId="35" fillId="51" borderId="87" xfId="55" applyNumberFormat="1" applyFont="1" applyFill="1" applyBorder="1" applyAlignment="1" applyProtection="1">
      <alignment horizontal="center"/>
      <protection/>
    </xf>
    <xf numFmtId="0" fontId="35" fillId="0" borderId="189" xfId="55" applyNumberFormat="1" applyFont="1" applyBorder="1" applyAlignment="1" applyProtection="1">
      <alignment horizontal="center"/>
      <protection/>
    </xf>
    <xf numFmtId="0" fontId="35" fillId="0" borderId="200" xfId="55" applyNumberFormat="1" applyFont="1" applyFill="1" applyBorder="1" applyAlignment="1" applyProtection="1">
      <alignment horizontal="center"/>
      <protection/>
    </xf>
    <xf numFmtId="0" fontId="35" fillId="0" borderId="191" xfId="55" applyNumberFormat="1" applyFont="1" applyFill="1" applyBorder="1" applyAlignment="1" applyProtection="1">
      <alignment horizontal="center"/>
      <protection/>
    </xf>
    <xf numFmtId="0" fontId="35" fillId="0" borderId="202" xfId="55" applyNumberFormat="1" applyFont="1" applyFill="1" applyBorder="1" applyAlignment="1" applyProtection="1">
      <alignment horizontal="center"/>
      <protection/>
    </xf>
    <xf numFmtId="0" fontId="35" fillId="0" borderId="188" xfId="55" applyNumberFormat="1" applyFont="1" applyFill="1" applyBorder="1" applyAlignment="1" applyProtection="1">
      <alignment horizontal="center"/>
      <protection/>
    </xf>
    <xf numFmtId="0" fontId="35" fillId="0" borderId="201" xfId="55" applyNumberFormat="1" applyFont="1" applyFill="1" applyBorder="1" applyAlignment="1" applyProtection="1">
      <alignment horizontal="center"/>
      <protection/>
    </xf>
    <xf numFmtId="0" fontId="35" fillId="0" borderId="0" xfId="55" applyNumberFormat="1" applyFont="1" applyProtection="1">
      <alignment/>
      <protection/>
    </xf>
    <xf numFmtId="0" fontId="35" fillId="57" borderId="0" xfId="55" applyNumberFormat="1" applyFont="1" applyFill="1" applyProtection="1">
      <alignment/>
      <protection/>
    </xf>
    <xf numFmtId="0" fontId="45" fillId="54" borderId="0" xfId="54" applyFill="1">
      <alignment/>
      <protection/>
    </xf>
    <xf numFmtId="0" fontId="50" fillId="54" borderId="0" xfId="54" applyFont="1" applyFill="1" applyAlignment="1">
      <alignment horizontal="center" vertical="center" wrapText="1"/>
      <protection/>
    </xf>
    <xf numFmtId="0" fontId="49" fillId="54" borderId="0" xfId="54" applyFont="1" applyFill="1" applyAlignment="1">
      <alignment horizontal="center" vertical="center" wrapText="1"/>
      <protection/>
    </xf>
    <xf numFmtId="0" fontId="45" fillId="54" borderId="0" xfId="54" applyFill="1" applyAlignment="1">
      <alignment horizontal="center" wrapText="1"/>
      <protection/>
    </xf>
    <xf numFmtId="0" fontId="45" fillId="54" borderId="0" xfId="54" applyFill="1" applyAlignment="1">
      <alignment wrapText="1"/>
      <protection/>
    </xf>
    <xf numFmtId="0" fontId="62" fillId="54" borderId="0" xfId="54" applyFont="1" applyFill="1" applyAlignment="1">
      <alignment wrapText="1"/>
      <protection/>
    </xf>
    <xf numFmtId="0" fontId="45" fillId="54" borderId="0" xfId="54" applyFont="1" applyFill="1" applyAlignment="1">
      <alignment wrapText="1"/>
      <protection/>
    </xf>
    <xf numFmtId="0" fontId="48" fillId="54" borderId="0" xfId="54" applyFont="1" applyFill="1">
      <alignment/>
      <protection/>
    </xf>
    <xf numFmtId="196" fontId="47" fillId="0" borderId="91" xfId="0" applyNumberFormat="1" applyFont="1" applyFill="1" applyBorder="1" applyAlignment="1" applyProtection="1">
      <alignment horizontal="center" wrapText="1"/>
      <protection/>
    </xf>
    <xf numFmtId="196" fontId="47" fillId="0" borderId="203" xfId="0" applyNumberFormat="1" applyFont="1" applyFill="1" applyBorder="1" applyAlignment="1" applyProtection="1">
      <alignment horizontal="center" wrapText="1"/>
      <protection/>
    </xf>
    <xf numFmtId="196" fontId="47" fillId="0" borderId="91" xfId="54" applyNumberFormat="1" applyFont="1" applyFill="1" applyBorder="1" applyAlignment="1" applyProtection="1">
      <alignment horizontal="center" wrapText="1"/>
      <protection/>
    </xf>
    <xf numFmtId="196" fontId="47" fillId="0" borderId="182" xfId="54" applyNumberFormat="1" applyFont="1" applyFill="1" applyBorder="1" applyAlignment="1" applyProtection="1">
      <alignment horizontal="center" wrapText="1"/>
      <protection/>
    </xf>
    <xf numFmtId="196" fontId="47" fillId="51" borderId="204" xfId="54" applyNumberFormat="1" applyFont="1" applyFill="1" applyBorder="1" applyAlignment="1" applyProtection="1">
      <alignment horizontal="center" wrapText="1"/>
      <protection/>
    </xf>
    <xf numFmtId="196" fontId="47" fillId="0" borderId="204" xfId="54" applyNumberFormat="1" applyFont="1" applyFill="1" applyBorder="1" applyAlignment="1" applyProtection="1">
      <alignment horizontal="center" wrapText="1"/>
      <protection/>
    </xf>
    <xf numFmtId="196" fontId="47" fillId="0" borderId="205" xfId="54" applyNumberFormat="1" applyFont="1" applyBorder="1" applyAlignment="1" applyProtection="1">
      <alignment horizontal="center" wrapText="1"/>
      <protection/>
    </xf>
    <xf numFmtId="0" fontId="45" fillId="0" borderId="175" xfId="54" applyFont="1" applyBorder="1" applyAlignment="1">
      <alignment horizontal="center" wrapText="1"/>
      <protection/>
    </xf>
    <xf numFmtId="0" fontId="45" fillId="0" borderId="17" xfId="54" applyFont="1" applyBorder="1" applyAlignment="1">
      <alignment horizontal="center" wrapText="1"/>
      <protection/>
    </xf>
    <xf numFmtId="0" fontId="45" fillId="0" borderId="18" xfId="54" applyFont="1" applyBorder="1">
      <alignment/>
      <protection/>
    </xf>
    <xf numFmtId="0" fontId="35" fillId="57" borderId="26" xfId="55" applyNumberFormat="1" applyFont="1" applyFill="1" applyBorder="1" applyAlignment="1" applyProtection="1">
      <alignment horizontal="left"/>
      <protection/>
    </xf>
    <xf numFmtId="0" fontId="35" fillId="57" borderId="66" xfId="55" applyNumberFormat="1" applyFont="1" applyFill="1" applyBorder="1" applyAlignment="1" applyProtection="1">
      <alignment horizontal="left"/>
      <protection/>
    </xf>
    <xf numFmtId="0" fontId="35" fillId="57" borderId="94" xfId="55" applyNumberFormat="1" applyFont="1" applyFill="1" applyBorder="1" applyAlignment="1" applyProtection="1">
      <alignment horizontal="center"/>
      <protection/>
    </xf>
    <xf numFmtId="0" fontId="35" fillId="57" borderId="17" xfId="55" applyNumberFormat="1" applyFont="1" applyFill="1" applyBorder="1" applyAlignment="1" applyProtection="1">
      <alignment horizontal="center"/>
      <protection/>
    </xf>
    <xf numFmtId="0" fontId="35" fillId="57" borderId="130" xfId="55" applyNumberFormat="1" applyFont="1" applyFill="1" applyBorder="1" applyAlignment="1" applyProtection="1">
      <alignment horizontal="center"/>
      <protection/>
    </xf>
    <xf numFmtId="0" fontId="35" fillId="57" borderId="23" xfId="55" applyNumberFormat="1" applyFont="1" applyFill="1" applyBorder="1" applyProtection="1">
      <alignment/>
      <protection/>
    </xf>
    <xf numFmtId="0" fontId="34" fillId="57" borderId="158" xfId="55" applyNumberFormat="1" applyFont="1" applyFill="1" applyBorder="1" applyAlignment="1" applyProtection="1">
      <alignment horizontal="center"/>
      <protection/>
    </xf>
    <xf numFmtId="0" fontId="34" fillId="57" borderId="206" xfId="55" applyNumberFormat="1" applyFont="1" applyFill="1" applyBorder="1" applyAlignment="1" applyProtection="1">
      <alignment horizontal="center"/>
      <protection/>
    </xf>
    <xf numFmtId="0" fontId="35" fillId="0" borderId="207" xfId="53" applyNumberFormat="1" applyFont="1" applyFill="1" applyBorder="1" applyAlignment="1" applyProtection="1">
      <alignment horizontal="center" vertical="center" wrapText="1"/>
      <protection locked="0"/>
    </xf>
    <xf numFmtId="0" fontId="35" fillId="0" borderId="208" xfId="53" applyNumberFormat="1" applyFont="1" applyFill="1" applyBorder="1" applyAlignment="1" applyProtection="1">
      <alignment horizontal="center" vertical="center" wrapText="1"/>
      <protection locked="0"/>
    </xf>
    <xf numFmtId="0" fontId="35" fillId="0" borderId="209" xfId="53" applyNumberFormat="1" applyFont="1" applyFill="1" applyBorder="1" applyAlignment="1" applyProtection="1">
      <alignment horizontal="center" vertical="center" wrapText="1"/>
      <protection locked="0"/>
    </xf>
    <xf numFmtId="196" fontId="35" fillId="0" borderId="210" xfId="53" applyNumberFormat="1" applyFont="1" applyFill="1" applyBorder="1" applyAlignment="1" applyProtection="1">
      <alignment horizontal="center" vertical="center" wrapText="1"/>
      <protection locked="0"/>
    </xf>
    <xf numFmtId="0" fontId="8" fillId="50" borderId="153" xfId="0" applyFont="1" applyFill="1" applyBorder="1" applyAlignment="1" applyProtection="1">
      <alignment horizontal="center"/>
      <protection hidden="1"/>
    </xf>
    <xf numFmtId="0" fontId="8" fillId="50" borderId="152" xfId="0" applyFont="1" applyFill="1" applyBorder="1" applyAlignment="1" applyProtection="1">
      <alignment horizontal="center"/>
      <protection hidden="1"/>
    </xf>
    <xf numFmtId="0" fontId="18" fillId="0" borderId="211" xfId="0" applyFont="1" applyBorder="1" applyAlignment="1" applyProtection="1">
      <alignment horizontal="center" vertical="center"/>
      <protection/>
    </xf>
    <xf numFmtId="0" fontId="18" fillId="0" borderId="212" xfId="0" applyFont="1" applyBorder="1" applyAlignment="1" applyProtection="1">
      <alignment horizontal="center" vertical="center"/>
      <protection/>
    </xf>
    <xf numFmtId="0" fontId="18" fillId="0" borderId="213" xfId="0" applyFont="1" applyBorder="1" applyAlignment="1" applyProtection="1">
      <alignment horizontal="center" vertical="center"/>
      <protection/>
    </xf>
    <xf numFmtId="0" fontId="18" fillId="0" borderId="214" xfId="0" applyFont="1" applyBorder="1" applyAlignment="1" applyProtection="1">
      <alignment horizontal="center" vertical="center"/>
      <protection/>
    </xf>
    <xf numFmtId="0" fontId="18" fillId="0" borderId="66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 vertical="center"/>
      <protection/>
    </xf>
    <xf numFmtId="0" fontId="18" fillId="0" borderId="13" xfId="0" applyFont="1" applyBorder="1" applyAlignment="1" applyProtection="1">
      <alignment horizontal="center" vertical="center"/>
      <protection/>
    </xf>
    <xf numFmtId="0" fontId="8" fillId="41" borderId="42" xfId="0" applyFont="1" applyFill="1" applyBorder="1" applyAlignment="1" applyProtection="1">
      <alignment/>
      <protection/>
    </xf>
    <xf numFmtId="0" fontId="8" fillId="41" borderId="52" xfId="0" applyFont="1" applyFill="1" applyBorder="1" applyAlignment="1" applyProtection="1">
      <alignment/>
      <protection/>
    </xf>
    <xf numFmtId="0" fontId="35" fillId="57" borderId="165" xfId="53" applyNumberFormat="1" applyFont="1" applyFill="1" applyBorder="1" applyAlignment="1" applyProtection="1">
      <alignment horizontal="center" vertical="center" wrapText="1"/>
      <protection locked="0"/>
    </xf>
    <xf numFmtId="0" fontId="35" fillId="57" borderId="166" xfId="53" applyNumberFormat="1" applyFont="1" applyFill="1" applyBorder="1" applyAlignment="1" applyProtection="1">
      <alignment horizontal="center" vertical="center" wrapText="1"/>
      <protection locked="0"/>
    </xf>
    <xf numFmtId="0" fontId="35" fillId="57" borderId="167" xfId="53" applyNumberFormat="1" applyFont="1" applyFill="1" applyBorder="1" applyAlignment="1" applyProtection="1">
      <alignment horizontal="center" vertical="center" wrapText="1"/>
      <protection locked="0"/>
    </xf>
    <xf numFmtId="0" fontId="35" fillId="57" borderId="155" xfId="53" applyNumberFormat="1" applyFont="1" applyFill="1" applyBorder="1" applyAlignment="1" applyProtection="1">
      <alignment horizontal="center" vertical="center" wrapText="1"/>
      <protection locked="0"/>
    </xf>
    <xf numFmtId="0" fontId="35" fillId="57" borderId="156" xfId="53" applyNumberFormat="1" applyFont="1" applyFill="1" applyBorder="1" applyAlignment="1" applyProtection="1">
      <alignment horizontal="center" vertical="center" wrapText="1"/>
      <protection locked="0"/>
    </xf>
    <xf numFmtId="0" fontId="35" fillId="57" borderId="157" xfId="53" applyNumberFormat="1" applyFont="1" applyFill="1" applyBorder="1" applyAlignment="1" applyProtection="1">
      <alignment horizontal="center" vertical="center" wrapText="1"/>
      <protection locked="0"/>
    </xf>
    <xf numFmtId="196" fontId="35" fillId="57" borderId="176" xfId="53" applyNumberFormat="1" applyFont="1" applyFill="1" applyBorder="1" applyAlignment="1" applyProtection="1">
      <alignment horizontal="center" vertical="center" wrapText="1"/>
      <protection locked="0"/>
    </xf>
    <xf numFmtId="0" fontId="35" fillId="57" borderId="215" xfId="53" applyNumberFormat="1" applyFont="1" applyFill="1" applyBorder="1" applyAlignment="1" applyProtection="1">
      <alignment horizontal="center" vertical="center" wrapText="1"/>
      <protection locked="0"/>
    </xf>
    <xf numFmtId="0" fontId="35" fillId="57" borderId="216" xfId="53" applyNumberFormat="1" applyFont="1" applyFill="1" applyBorder="1" applyAlignment="1" applyProtection="1">
      <alignment horizontal="center" vertical="center" wrapText="1"/>
      <protection locked="0"/>
    </xf>
    <xf numFmtId="0" fontId="35" fillId="57" borderId="217" xfId="53" applyNumberFormat="1" applyFont="1" applyFill="1" applyBorder="1" applyAlignment="1" applyProtection="1">
      <alignment horizontal="center" vertical="center" wrapText="1"/>
      <protection locked="0"/>
    </xf>
    <xf numFmtId="196" fontId="35" fillId="57" borderId="177" xfId="53" applyNumberFormat="1" applyFont="1" applyFill="1" applyBorder="1" applyAlignment="1" applyProtection="1">
      <alignment horizontal="center" vertical="center" wrapText="1"/>
      <protection locked="0"/>
    </xf>
    <xf numFmtId="196" fontId="35" fillId="57" borderId="199" xfId="53" applyNumberFormat="1" applyFont="1" applyFill="1" applyBorder="1" applyAlignment="1" applyProtection="1">
      <alignment horizontal="center" vertical="center" wrapText="1"/>
      <protection locked="0"/>
    </xf>
    <xf numFmtId="196" fontId="47" fillId="50" borderId="180" xfId="54" applyNumberFormat="1" applyFont="1" applyFill="1" applyBorder="1" applyAlignment="1" applyProtection="1">
      <alignment horizontal="center" wrapText="1"/>
      <protection locked="0"/>
    </xf>
    <xf numFmtId="196" fontId="47" fillId="50" borderId="16" xfId="54" applyNumberFormat="1" applyFont="1" applyFill="1" applyBorder="1" applyAlignment="1" applyProtection="1">
      <alignment horizontal="center" wrapText="1"/>
      <protection locked="0"/>
    </xf>
    <xf numFmtId="196" fontId="47" fillId="50" borderId="23" xfId="54" applyNumberFormat="1" applyFont="1" applyFill="1" applyBorder="1" applyAlignment="1" applyProtection="1">
      <alignment horizontal="center" wrapText="1"/>
      <protection locked="0"/>
    </xf>
    <xf numFmtId="196" fontId="47" fillId="50" borderId="15" xfId="54" applyNumberFormat="1" applyFont="1" applyFill="1" applyBorder="1" applyAlignment="1" applyProtection="1">
      <alignment horizontal="center" wrapText="1"/>
      <protection locked="0"/>
    </xf>
    <xf numFmtId="196" fontId="47" fillId="50" borderId="218" xfId="54" applyNumberFormat="1" applyFont="1" applyFill="1" applyBorder="1" applyAlignment="1" applyProtection="1">
      <alignment horizontal="center" wrapText="1"/>
      <protection locked="0"/>
    </xf>
    <xf numFmtId="196" fontId="47" fillId="50" borderId="204" xfId="54" applyNumberFormat="1" applyFont="1" applyFill="1" applyBorder="1" applyAlignment="1" applyProtection="1">
      <alignment horizontal="center" wrapText="1"/>
      <protection locked="0"/>
    </xf>
    <xf numFmtId="196" fontId="47" fillId="50" borderId="164" xfId="54" applyNumberFormat="1" applyFont="1" applyFill="1" applyBorder="1" applyAlignment="1" applyProtection="1">
      <alignment horizontal="center" wrapText="1"/>
      <protection locked="0"/>
    </xf>
    <xf numFmtId="196" fontId="47" fillId="50" borderId="219" xfId="54" applyNumberFormat="1" applyFont="1" applyFill="1" applyBorder="1" applyAlignment="1" applyProtection="1">
      <alignment horizontal="center" wrapText="1"/>
      <protection locked="0"/>
    </xf>
    <xf numFmtId="196" fontId="47" fillId="50" borderId="142" xfId="54" applyNumberFormat="1" applyFont="1" applyFill="1" applyBorder="1" applyAlignment="1" applyProtection="1">
      <alignment horizontal="center" wrapText="1"/>
      <protection locked="0"/>
    </xf>
    <xf numFmtId="196" fontId="47" fillId="50" borderId="220" xfId="54" applyNumberFormat="1" applyFont="1" applyFill="1" applyBorder="1" applyAlignment="1" applyProtection="1">
      <alignment horizontal="center" wrapText="1"/>
      <protection locked="0"/>
    </xf>
    <xf numFmtId="196" fontId="47" fillId="50" borderId="18" xfId="54" applyNumberFormat="1" applyFont="1" applyFill="1" applyBorder="1" applyAlignment="1" applyProtection="1">
      <alignment horizontal="center" wrapText="1"/>
      <protection locked="0"/>
    </xf>
    <xf numFmtId="196" fontId="47" fillId="50" borderId="183" xfId="54" applyNumberFormat="1" applyFont="1" applyFill="1" applyBorder="1" applyAlignment="1" applyProtection="1">
      <alignment horizontal="center" wrapText="1"/>
      <protection locked="0"/>
    </xf>
    <xf numFmtId="196" fontId="47" fillId="50" borderId="221" xfId="54" applyNumberFormat="1" applyFont="1" applyFill="1" applyBorder="1" applyAlignment="1" applyProtection="1">
      <alignment horizontal="center" wrapText="1"/>
      <protection locked="0"/>
    </xf>
    <xf numFmtId="196" fontId="47" fillId="50" borderId="18" xfId="54" applyNumberFormat="1" applyFont="1" applyFill="1" applyBorder="1" applyAlignment="1" applyProtection="1">
      <alignment horizontal="center" wrapText="1"/>
      <protection locked="0"/>
    </xf>
    <xf numFmtId="0" fontId="35" fillId="38" borderId="176" xfId="55" applyNumberFormat="1" applyFont="1" applyFill="1" applyBorder="1" applyAlignment="1" applyProtection="1">
      <alignment horizontal="center"/>
      <protection locked="0"/>
    </xf>
    <xf numFmtId="0" fontId="35" fillId="38" borderId="18" xfId="55" applyNumberFormat="1" applyFont="1" applyFill="1" applyBorder="1" applyAlignment="1" applyProtection="1">
      <alignment horizontal="center"/>
      <protection locked="0"/>
    </xf>
    <xf numFmtId="0" fontId="35" fillId="57" borderId="18" xfId="55" applyNumberFormat="1" applyFont="1" applyFill="1" applyBorder="1" applyAlignment="1" applyProtection="1">
      <alignment horizontal="center"/>
      <protection locked="0"/>
    </xf>
    <xf numFmtId="0" fontId="35" fillId="57" borderId="176" xfId="55" applyNumberFormat="1" applyFont="1" applyFill="1" applyBorder="1" applyAlignment="1" applyProtection="1">
      <alignment horizontal="center"/>
      <protection locked="0"/>
    </xf>
    <xf numFmtId="0" fontId="35" fillId="57" borderId="25" xfId="55" applyNumberFormat="1" applyFont="1" applyFill="1" applyBorder="1" applyAlignment="1" applyProtection="1">
      <alignment horizontal="center"/>
      <protection locked="0"/>
    </xf>
    <xf numFmtId="0" fontId="35" fillId="57" borderId="18" xfId="55" applyNumberFormat="1" applyFont="1" applyFill="1" applyBorder="1" applyAlignment="1" applyProtection="1">
      <alignment horizontal="center" vertical="center"/>
      <protection locked="0"/>
    </xf>
    <xf numFmtId="0" fontId="35" fillId="38" borderId="18" xfId="55" applyNumberFormat="1" applyFont="1" applyFill="1" applyBorder="1" applyAlignment="1" applyProtection="1">
      <alignment horizontal="center" vertical="center"/>
      <protection locked="0"/>
    </xf>
    <xf numFmtId="0" fontId="35" fillId="57" borderId="196" xfId="55" applyNumberFormat="1" applyFont="1" applyFill="1" applyBorder="1" applyAlignment="1" applyProtection="1">
      <alignment horizontal="center"/>
      <protection locked="0"/>
    </xf>
    <xf numFmtId="0" fontId="35" fillId="57" borderId="90" xfId="55" applyNumberFormat="1" applyFont="1" applyFill="1" applyBorder="1" applyAlignment="1" applyProtection="1">
      <alignment horizontal="center" vertical="center"/>
      <protection locked="0"/>
    </xf>
    <xf numFmtId="0" fontId="35" fillId="57" borderId="222" xfId="55" applyNumberFormat="1" applyFont="1" applyFill="1" applyBorder="1" applyAlignment="1" applyProtection="1">
      <alignment horizontal="center"/>
      <protection locked="0"/>
    </xf>
    <xf numFmtId="0" fontId="35" fillId="57" borderId="188" xfId="55" applyNumberFormat="1" applyFont="1" applyFill="1" applyBorder="1" applyAlignment="1" applyProtection="1">
      <alignment horizontal="center"/>
      <protection locked="0"/>
    </xf>
    <xf numFmtId="0" fontId="35" fillId="57" borderId="87" xfId="55" applyNumberFormat="1" applyFont="1" applyFill="1" applyBorder="1" applyAlignment="1" applyProtection="1">
      <alignment horizontal="center"/>
      <protection locked="0"/>
    </xf>
    <xf numFmtId="0" fontId="35" fillId="57" borderId="189" xfId="55" applyNumberFormat="1" applyFont="1" applyFill="1" applyBorder="1" applyAlignment="1" applyProtection="1">
      <alignment horizontal="center"/>
      <protection locked="0"/>
    </xf>
    <xf numFmtId="0" fontId="35" fillId="57" borderId="200" xfId="55" applyNumberFormat="1" applyFont="1" applyFill="1" applyBorder="1" applyAlignment="1" applyProtection="1">
      <alignment horizontal="center"/>
      <protection locked="0"/>
    </xf>
    <xf numFmtId="0" fontId="35" fillId="57" borderId="190" xfId="55" applyNumberFormat="1" applyFont="1" applyFill="1" applyBorder="1" applyAlignment="1" applyProtection="1">
      <alignment horizontal="center"/>
      <protection locked="0"/>
    </xf>
    <xf numFmtId="0" fontId="35" fillId="38" borderId="90" xfId="55" applyNumberFormat="1" applyFont="1" applyFill="1" applyBorder="1" applyAlignment="1" applyProtection="1">
      <alignment horizontal="center"/>
      <protection locked="0"/>
    </xf>
    <xf numFmtId="0" fontId="35" fillId="57" borderId="191" xfId="55" applyNumberFormat="1" applyFont="1" applyFill="1" applyBorder="1" applyAlignment="1" applyProtection="1">
      <alignment horizontal="center"/>
      <protection locked="0"/>
    </xf>
    <xf numFmtId="0" fontId="14" fillId="58" borderId="90" xfId="0" applyFont="1" applyFill="1" applyBorder="1" applyAlignment="1" applyProtection="1">
      <alignment/>
      <protection locked="0"/>
    </xf>
    <xf numFmtId="0" fontId="46" fillId="38" borderId="0" xfId="54" applyFont="1" applyFill="1" applyAlignment="1" applyProtection="1">
      <alignment horizontal="center"/>
      <protection locked="0"/>
    </xf>
    <xf numFmtId="0" fontId="14" fillId="58" borderId="90" xfId="0" applyFont="1" applyFill="1" applyBorder="1" applyAlignment="1" applyProtection="1">
      <alignment horizontal="right"/>
      <protection locked="0"/>
    </xf>
    <xf numFmtId="0" fontId="6" fillId="0" borderId="43" xfId="0" applyFont="1" applyBorder="1" applyAlignment="1" applyProtection="1">
      <alignment/>
      <protection locked="0"/>
    </xf>
    <xf numFmtId="0" fontId="8" fillId="32" borderId="57" xfId="0" applyFont="1" applyFill="1" applyBorder="1" applyAlignment="1" applyProtection="1">
      <alignment/>
      <protection locked="0"/>
    </xf>
    <xf numFmtId="0" fontId="8" fillId="0" borderId="38" xfId="0" applyFont="1" applyBorder="1" applyAlignment="1" applyProtection="1">
      <alignment/>
      <protection locked="0"/>
    </xf>
    <xf numFmtId="0" fontId="8" fillId="0" borderId="39" xfId="0" applyFont="1" applyBorder="1" applyAlignment="1" applyProtection="1">
      <alignment/>
      <protection locked="0"/>
    </xf>
    <xf numFmtId="0" fontId="8" fillId="32" borderId="38" xfId="0" applyFont="1" applyFill="1" applyBorder="1" applyAlignment="1" applyProtection="1">
      <alignment/>
      <protection locked="0"/>
    </xf>
    <xf numFmtId="0" fontId="8" fillId="32" borderId="39" xfId="0" applyFont="1" applyFill="1" applyBorder="1" applyAlignment="1" applyProtection="1">
      <alignment/>
      <protection locked="0"/>
    </xf>
    <xf numFmtId="196" fontId="17" fillId="0" borderId="96" xfId="0" applyNumberFormat="1" applyFont="1" applyBorder="1" applyAlignment="1" applyProtection="1">
      <alignment/>
      <protection/>
    </xf>
    <xf numFmtId="196" fontId="17" fillId="0" borderId="43" xfId="0" applyNumberFormat="1" applyFont="1" applyBorder="1" applyAlignment="1" applyProtection="1">
      <alignment/>
      <protection hidden="1"/>
    </xf>
    <xf numFmtId="196" fontId="35" fillId="44" borderId="178" xfId="53" applyNumberFormat="1" applyFont="1" applyFill="1" applyBorder="1" applyAlignment="1" applyProtection="1">
      <alignment horizontal="center" vertical="center" wrapText="1"/>
      <protection/>
    </xf>
    <xf numFmtId="0" fontId="18" fillId="59" borderId="26" xfId="0" applyFont="1" applyFill="1" applyBorder="1" applyAlignment="1" applyProtection="1">
      <alignment horizontal="center" vertical="center"/>
      <protection hidden="1"/>
    </xf>
    <xf numFmtId="0" fontId="18" fillId="59" borderId="223" xfId="0" applyFont="1" applyFill="1" applyBorder="1" applyAlignment="1" applyProtection="1">
      <alignment horizontal="center" vertical="center"/>
      <protection hidden="1"/>
    </xf>
    <xf numFmtId="0" fontId="18" fillId="59" borderId="94" xfId="0" applyFont="1" applyFill="1" applyBorder="1" applyAlignment="1" applyProtection="1">
      <alignment horizontal="center" vertical="center"/>
      <protection hidden="1"/>
    </xf>
    <xf numFmtId="0" fontId="18" fillId="59" borderId="224" xfId="0" applyFont="1" applyFill="1" applyBorder="1" applyAlignment="1" applyProtection="1">
      <alignment horizontal="center" vertical="center"/>
      <protection hidden="1"/>
    </xf>
    <xf numFmtId="0" fontId="18" fillId="0" borderId="66" xfId="0" applyFont="1" applyBorder="1" applyAlignment="1" applyProtection="1">
      <alignment horizontal="center" vertical="center"/>
      <protection hidden="1"/>
    </xf>
    <xf numFmtId="0" fontId="18" fillId="0" borderId="14" xfId="0" applyFont="1" applyBorder="1" applyAlignment="1" applyProtection="1">
      <alignment horizontal="center" vertical="center"/>
      <protection hidden="1"/>
    </xf>
    <xf numFmtId="0" fontId="18" fillId="0" borderId="19" xfId="0" applyFont="1" applyBorder="1" applyAlignment="1" applyProtection="1">
      <alignment horizontal="center" vertical="center"/>
      <protection hidden="1"/>
    </xf>
    <xf numFmtId="0" fontId="18" fillId="0" borderId="13" xfId="0" applyFont="1" applyBorder="1" applyAlignment="1" applyProtection="1">
      <alignment horizontal="center" vertical="center"/>
      <protection hidden="1"/>
    </xf>
    <xf numFmtId="0" fontId="18" fillId="59" borderId="225" xfId="0" applyFont="1" applyFill="1" applyBorder="1" applyAlignment="1" applyProtection="1">
      <alignment horizontal="center" vertical="center"/>
      <protection hidden="1"/>
    </xf>
    <xf numFmtId="0" fontId="18" fillId="59" borderId="226" xfId="0" applyFont="1" applyFill="1" applyBorder="1" applyAlignment="1" applyProtection="1">
      <alignment horizontal="center" vertical="center"/>
      <protection hidden="1"/>
    </xf>
    <xf numFmtId="0" fontId="18" fillId="59" borderId="227" xfId="0" applyFont="1" applyFill="1" applyBorder="1" applyAlignment="1" applyProtection="1">
      <alignment horizontal="center" vertical="center"/>
      <protection hidden="1"/>
    </xf>
    <xf numFmtId="0" fontId="18" fillId="59" borderId="228" xfId="0" applyFont="1" applyFill="1" applyBorder="1" applyAlignment="1" applyProtection="1">
      <alignment horizontal="center" vertical="center"/>
      <protection hidden="1"/>
    </xf>
    <xf numFmtId="0" fontId="18" fillId="0" borderId="211" xfId="0" applyFont="1" applyBorder="1" applyAlignment="1" applyProtection="1">
      <alignment horizontal="center" vertical="center"/>
      <protection hidden="1"/>
    </xf>
    <xf numFmtId="0" fontId="18" fillId="0" borderId="212" xfId="0" applyFont="1" applyBorder="1" applyAlignment="1" applyProtection="1">
      <alignment horizontal="center" vertical="center"/>
      <protection hidden="1"/>
    </xf>
    <xf numFmtId="0" fontId="18" fillId="0" borderId="213" xfId="0" applyFont="1" applyBorder="1" applyAlignment="1" applyProtection="1">
      <alignment horizontal="center" vertical="center"/>
      <protection hidden="1"/>
    </xf>
    <xf numFmtId="0" fontId="18" fillId="0" borderId="214" xfId="0" applyFont="1" applyBorder="1" applyAlignment="1" applyProtection="1">
      <alignment horizontal="center" vertical="center"/>
      <protection hidden="1"/>
    </xf>
    <xf numFmtId="0" fontId="18" fillId="49" borderId="26" xfId="0" applyFont="1" applyFill="1" applyBorder="1" applyAlignment="1" applyProtection="1">
      <alignment horizontal="center" vertical="center"/>
      <protection hidden="1"/>
    </xf>
    <xf numFmtId="0" fontId="18" fillId="49" borderId="223" xfId="0" applyFont="1" applyFill="1" applyBorder="1" applyAlignment="1" applyProtection="1">
      <alignment horizontal="center" vertical="center"/>
      <protection hidden="1"/>
    </xf>
    <xf numFmtId="0" fontId="18" fillId="49" borderId="94" xfId="0" applyFont="1" applyFill="1" applyBorder="1" applyAlignment="1" applyProtection="1">
      <alignment horizontal="center" vertical="center"/>
      <protection hidden="1"/>
    </xf>
    <xf numFmtId="0" fontId="18" fillId="49" borderId="224" xfId="0" applyFont="1" applyFill="1" applyBorder="1" applyAlignment="1" applyProtection="1">
      <alignment horizontal="center" vertical="center"/>
      <protection hidden="1"/>
    </xf>
    <xf numFmtId="0" fontId="18" fillId="49" borderId="225" xfId="0" applyFont="1" applyFill="1" applyBorder="1" applyAlignment="1" applyProtection="1">
      <alignment horizontal="center" vertical="center"/>
      <protection hidden="1"/>
    </xf>
    <xf numFmtId="0" fontId="18" fillId="49" borderId="226" xfId="0" applyFont="1" applyFill="1" applyBorder="1" applyAlignment="1" applyProtection="1">
      <alignment horizontal="center" vertical="center"/>
      <protection hidden="1"/>
    </xf>
    <xf numFmtId="0" fontId="18" fillId="49" borderId="227" xfId="0" applyFont="1" applyFill="1" applyBorder="1" applyAlignment="1" applyProtection="1">
      <alignment horizontal="center" vertical="center"/>
      <protection hidden="1"/>
    </xf>
    <xf numFmtId="0" fontId="18" fillId="49" borderId="228" xfId="0" applyFont="1" applyFill="1" applyBorder="1" applyAlignment="1" applyProtection="1">
      <alignment horizontal="center" vertical="center"/>
      <protection hidden="1"/>
    </xf>
    <xf numFmtId="0" fontId="44" fillId="0" borderId="176" xfId="0" applyNumberFormat="1" applyFont="1" applyFill="1" applyBorder="1" applyAlignment="1" applyProtection="1">
      <alignment horizontal="center" vertical="center" wrapText="1"/>
      <protection/>
    </xf>
    <xf numFmtId="0" fontId="38" fillId="0" borderId="18" xfId="0" applyNumberFormat="1" applyFont="1" applyFill="1" applyBorder="1" applyAlignment="1" applyProtection="1">
      <alignment horizontal="left" vertical="center" wrapText="1"/>
      <protection/>
    </xf>
    <xf numFmtId="0" fontId="58" fillId="0" borderId="18" xfId="53" applyNumberFormat="1" applyFont="1" applyFill="1" applyBorder="1" applyAlignment="1" applyProtection="1">
      <alignment horizontal="center"/>
      <protection/>
    </xf>
    <xf numFmtId="0" fontId="38" fillId="0" borderId="18" xfId="53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18" xfId="0" applyNumberFormat="1" applyFont="1" applyFill="1" applyBorder="1" applyAlignment="1" applyProtection="1">
      <alignment horizontal="left" vertical="center" wrapText="1"/>
      <protection/>
    </xf>
    <xf numFmtId="0" fontId="44" fillId="0" borderId="26" xfId="53" applyNumberFormat="1" applyFont="1" applyFill="1" applyBorder="1" applyAlignment="1" applyProtection="1">
      <alignment horizontal="center"/>
      <protection/>
    </xf>
    <xf numFmtId="0" fontId="44" fillId="0" borderId="66" xfId="53" applyNumberFormat="1" applyFont="1" applyFill="1" applyBorder="1" applyAlignment="1" applyProtection="1">
      <alignment horizontal="center"/>
      <protection/>
    </xf>
    <xf numFmtId="0" fontId="44" fillId="0" borderId="223" xfId="53" applyNumberFormat="1" applyFont="1" applyFill="1" applyBorder="1" applyAlignment="1" applyProtection="1">
      <alignment horizontal="center"/>
      <protection/>
    </xf>
    <xf numFmtId="0" fontId="44" fillId="0" borderId="28" xfId="53" applyNumberFormat="1" applyFont="1" applyFill="1" applyBorder="1" applyAlignment="1" applyProtection="1">
      <alignment horizontal="center" vertical="center" wrapText="1"/>
      <protection/>
    </xf>
    <xf numFmtId="0" fontId="44" fillId="0" borderId="11" xfId="53" applyNumberFormat="1" applyFont="1" applyFill="1" applyBorder="1" applyAlignment="1" applyProtection="1">
      <alignment horizontal="center" vertical="center" wrapText="1"/>
      <protection/>
    </xf>
    <xf numFmtId="0" fontId="44" fillId="0" borderId="229" xfId="53" applyNumberFormat="1" applyFont="1" applyFill="1" applyBorder="1" applyAlignment="1" applyProtection="1">
      <alignment horizontal="center" vertical="center" wrapText="1"/>
      <protection/>
    </xf>
    <xf numFmtId="0" fontId="44" fillId="0" borderId="144" xfId="53" applyNumberFormat="1" applyFont="1" applyFill="1" applyBorder="1" applyAlignment="1" applyProtection="1">
      <alignment horizontal="center" vertical="center" textRotation="90" wrapText="1"/>
      <protection/>
    </xf>
    <xf numFmtId="0" fontId="44" fillId="0" borderId="164" xfId="53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18" xfId="0" applyNumberFormat="1" applyFont="1" applyFill="1" applyBorder="1" applyAlignment="1" applyProtection="1">
      <alignment horizontal="left" vertical="center"/>
      <protection/>
    </xf>
    <xf numFmtId="0" fontId="50" fillId="0" borderId="90" xfId="54" applyFont="1" applyBorder="1" applyAlignment="1" applyProtection="1">
      <alignment horizontal="center" vertical="center" wrapText="1"/>
      <protection/>
    </xf>
    <xf numFmtId="0" fontId="50" fillId="0" borderId="22" xfId="54" applyFont="1" applyBorder="1" applyAlignment="1" applyProtection="1">
      <alignment horizontal="center" vertical="center" wrapText="1"/>
      <protection/>
    </xf>
    <xf numFmtId="0" fontId="46" fillId="0" borderId="0" xfId="54" applyFont="1" applyAlignment="1">
      <alignment horizontal="center"/>
      <protection/>
    </xf>
    <xf numFmtId="0" fontId="4" fillId="0" borderId="0" xfId="54" applyFont="1" applyAlignment="1">
      <alignment horizontal="center" wrapText="1"/>
      <protection/>
    </xf>
    <xf numFmtId="0" fontId="19" fillId="0" borderId="0" xfId="54" applyFont="1" applyAlignment="1">
      <alignment horizontal="center" wrapText="1"/>
      <protection/>
    </xf>
    <xf numFmtId="9" fontId="49" fillId="0" borderId="25" xfId="54" applyNumberFormat="1" applyFont="1" applyBorder="1" applyAlignment="1">
      <alignment horizontal="center" vertical="center" wrapText="1"/>
      <protection/>
    </xf>
    <xf numFmtId="9" fontId="49" fillId="0" borderId="140" xfId="54" applyNumberFormat="1" applyFont="1" applyBorder="1" applyAlignment="1">
      <alignment horizontal="center" vertical="center" wrapText="1"/>
      <protection/>
    </xf>
    <xf numFmtId="0" fontId="50" fillId="0" borderId="90" xfId="54" applyFont="1" applyBorder="1" applyAlignment="1">
      <alignment horizontal="center" vertical="center" wrapText="1"/>
      <protection/>
    </xf>
    <xf numFmtId="0" fontId="50" fillId="0" borderId="22" xfId="54" applyFont="1" applyBorder="1" applyAlignment="1">
      <alignment horizontal="center" vertical="center" wrapText="1"/>
      <protection/>
    </xf>
    <xf numFmtId="0" fontId="35" fillId="57" borderId="94" xfId="55" applyNumberFormat="1" applyFont="1" applyFill="1" applyBorder="1" applyAlignment="1" applyProtection="1">
      <alignment horizontal="center"/>
      <protection/>
    </xf>
    <xf numFmtId="0" fontId="35" fillId="57" borderId="19" xfId="55" applyNumberFormat="1" applyFont="1" applyFill="1" applyBorder="1" applyAlignment="1" applyProtection="1">
      <alignment horizontal="center"/>
      <protection/>
    </xf>
    <xf numFmtId="0" fontId="35" fillId="0" borderId="230" xfId="55" applyNumberFormat="1" applyFont="1" applyBorder="1" applyAlignment="1" applyProtection="1">
      <alignment horizontal="center"/>
      <protection/>
    </xf>
    <xf numFmtId="0" fontId="35" fillId="0" borderId="13" xfId="55" applyNumberFormat="1" applyFont="1" applyBorder="1" applyAlignment="1" applyProtection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so_01" xfId="53"/>
    <cellStyle name="Обычный_kalk2" xfId="54"/>
    <cellStyle name="Обычный_Додаток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0066"/>
      <rgbColor rgb="00FFFFFF"/>
      <rgbColor rgb="00FF00FF"/>
      <rgbColor rgb="00FFFFAB"/>
      <rgbColor rgb="00336699"/>
      <rgbColor rgb="00FFD08B"/>
      <rgbColor rgb="00CCCCFF"/>
      <rgbColor rgb="00C5FFC5"/>
      <rgbColor rgb="00CC00CC"/>
      <rgbColor rgb="00FCF600"/>
      <rgbColor rgb="009900FF"/>
      <rgbColor rgb="00996600"/>
      <rgbColor rgb="00ABE3FF"/>
      <rgbColor rgb="0037E600"/>
      <rgbColor rgb="00E2E2E2"/>
      <rgbColor rgb="00A9A9A9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B1EDEC"/>
      <rgbColor rgb="00E5FFDD"/>
      <rgbColor rgb="00FFFFC1"/>
      <rgbColor rgb="00FFE6C1"/>
      <rgbColor rgb="00D7F5F4"/>
      <rgbColor rgb="00FFDDFF"/>
      <rgbColor rgb="00E1E1FF"/>
      <rgbColor rgb="00FFD7CD"/>
      <rgbColor rgb="0051D6D3"/>
      <rgbColor rgb="007DFF7D"/>
      <rgbColor rgb="00FFAA2D"/>
      <rgbColor rgb="00FFB19F"/>
      <rgbColor rgb="00FF643F"/>
      <rgbColor rgb="00FF3300"/>
      <rgbColor rgb="00009FEE"/>
      <rgbColor rgb="00CDCDCD"/>
      <rgbColor rgb="00006600"/>
      <rgbColor rgb="00FFFF4B"/>
      <rgbColor rgb="00CCCC00"/>
      <rgbColor rgb="00663300"/>
      <rgbColor rgb="00C00000"/>
      <rgbColor rgb="00E7F7FF"/>
      <rgbColor rgb="009900CC"/>
      <rgbColor rgb="006F6F6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333</xdr:row>
      <xdr:rowOff>95250</xdr:rowOff>
    </xdr:from>
    <xdr:to>
      <xdr:col>20</xdr:col>
      <xdr:colOff>523875</xdr:colOff>
      <xdr:row>334</xdr:row>
      <xdr:rowOff>152400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2217300"/>
          <a:ext cx="904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333</xdr:row>
      <xdr:rowOff>95250</xdr:rowOff>
    </xdr:from>
    <xdr:to>
      <xdr:col>21</xdr:col>
      <xdr:colOff>76200</xdr:colOff>
      <xdr:row>334</xdr:row>
      <xdr:rowOff>161925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71400"/>
          <a:ext cx="904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333</xdr:row>
      <xdr:rowOff>95250</xdr:rowOff>
    </xdr:from>
    <xdr:to>
      <xdr:col>21</xdr:col>
      <xdr:colOff>76200</xdr:colOff>
      <xdr:row>334</xdr:row>
      <xdr:rowOff>152400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80925"/>
          <a:ext cx="904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333</xdr:row>
      <xdr:rowOff>95250</xdr:rowOff>
    </xdr:from>
    <xdr:to>
      <xdr:col>21</xdr:col>
      <xdr:colOff>76200</xdr:colOff>
      <xdr:row>334</xdr:row>
      <xdr:rowOff>152400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80925"/>
          <a:ext cx="904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333</xdr:row>
      <xdr:rowOff>95250</xdr:rowOff>
    </xdr:from>
    <xdr:to>
      <xdr:col>21</xdr:col>
      <xdr:colOff>76200</xdr:colOff>
      <xdr:row>334</xdr:row>
      <xdr:rowOff>152400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880925"/>
          <a:ext cx="904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lja\D\obmen\Cena9-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lmg\data%20(d)\rabota\2010\1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lmg\data%20(d)\rabota\2008sk\kalk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lmg\data%20(d)\rabota\2009\2\upr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lmg\data%20(d)\rabota\2010\1\up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\b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kap_vida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p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 (3)"/>
      <sheetName val="к (2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проверка"/>
      <sheetName val="з"/>
      <sheetName val="бз"/>
      <sheetName val="бс"/>
      <sheetName val="м"/>
      <sheetName val="дов"/>
      <sheetName val="к"/>
      <sheetName val="печатн"/>
      <sheetName val="4"/>
      <sheetName val="4бз"/>
      <sheetName val="4бс"/>
      <sheetName val="4м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ФП_08 л"/>
      <sheetName val="ВФП_зміни"/>
      <sheetName val="лг3"/>
      <sheetName val="ВФП (2)"/>
      <sheetName val="ВФП_2_"/>
      <sheetName val="ппб"/>
      <sheetName val="пс"/>
      <sheetName val="п"/>
      <sheetName val="пр"/>
      <sheetName val="пзб"/>
      <sheetName val="б"/>
      <sheetName val="с"/>
      <sheetName val="з"/>
      <sheetName val="дов"/>
      <sheetName val="б2"/>
      <sheetName val="с2"/>
      <sheetName val="з2"/>
      <sheetName val="дов2"/>
      <sheetName val="б3"/>
      <sheetName val="с3"/>
      <sheetName val="з3"/>
      <sheetName val="дов3"/>
      <sheetName val="б4"/>
      <sheetName val="с4"/>
      <sheetName val="з4"/>
      <sheetName val="дов4"/>
      <sheetName val="Лист2"/>
      <sheetName val="Лист1"/>
      <sheetName val="дов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% пыврыччя"/>
      <sheetName val="ручн"/>
      <sheetName val="заг%"/>
      <sheetName val="Лист2"/>
      <sheetName val="печатн"/>
      <sheetName val="1"/>
      <sheetName val="2"/>
      <sheetName val="3"/>
      <sheetName val="4"/>
      <sheetName val="4 (2)"/>
      <sheetName val="Лист1"/>
      <sheetName val="1 (2)"/>
    </sheetNames>
    <definedNames>
      <definedName name="кв1"/>
      <definedName name="кв2"/>
      <definedName name="кв3"/>
      <definedName name="кв4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проверка"/>
      <sheetName val="з"/>
      <sheetName val="бз"/>
      <sheetName val="бс"/>
      <sheetName val="м"/>
      <sheetName val="дов"/>
      <sheetName val="4"/>
      <sheetName val="к"/>
      <sheetName val="печатн"/>
    </sheetNames>
    <sheetDataSet>
      <sheetData sheetId="1">
        <row r="201">
          <cell r="T20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проверка"/>
      <sheetName val="з"/>
      <sheetName val="бз"/>
      <sheetName val="бс"/>
      <sheetName val="м"/>
      <sheetName val="дов"/>
      <sheetName val="4"/>
      <sheetName val="к"/>
      <sheetName val="печатн"/>
    </sheetNames>
    <definedNames>
      <definedName name="всевсе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"/>
      <sheetName val="бз"/>
      <sheetName val="бс"/>
      <sheetName val="м"/>
      <sheetName val="проверка"/>
    </sheetNames>
    <sheetDataSet>
      <sheetData sheetId="0">
        <row r="9">
          <cell r="F9">
            <v>0</v>
          </cell>
          <cell r="H9">
            <v>0</v>
          </cell>
        </row>
        <row r="10">
          <cell r="F10">
            <v>0</v>
          </cell>
          <cell r="H10">
            <v>30</v>
          </cell>
        </row>
        <row r="11">
          <cell r="F11">
            <v>0</v>
          </cell>
          <cell r="H11">
            <v>0</v>
          </cell>
        </row>
        <row r="12">
          <cell r="F12">
            <v>0</v>
          </cell>
          <cell r="H12">
            <v>0</v>
          </cell>
        </row>
        <row r="13">
          <cell r="F13">
            <v>0</v>
          </cell>
          <cell r="H13">
            <v>0</v>
          </cell>
        </row>
        <row r="14">
          <cell r="F14">
            <v>87</v>
          </cell>
          <cell r="H14">
            <v>0</v>
          </cell>
        </row>
        <row r="15">
          <cell r="F15">
            <v>0</v>
          </cell>
          <cell r="H15">
            <v>0</v>
          </cell>
        </row>
        <row r="16">
          <cell r="F16">
            <v>0</v>
          </cell>
          <cell r="H16">
            <v>0</v>
          </cell>
        </row>
        <row r="17">
          <cell r="F17">
            <v>0</v>
          </cell>
          <cell r="H17">
            <v>0</v>
          </cell>
        </row>
        <row r="18">
          <cell r="F18">
            <v>2290</v>
          </cell>
          <cell r="H18">
            <v>78</v>
          </cell>
        </row>
        <row r="23">
          <cell r="F23">
            <v>190</v>
          </cell>
        </row>
        <row r="24">
          <cell r="F24">
            <v>2300</v>
          </cell>
          <cell r="H24">
            <v>743</v>
          </cell>
        </row>
        <row r="25">
          <cell r="F25">
            <v>110</v>
          </cell>
        </row>
        <row r="26">
          <cell r="F26">
            <v>1900</v>
          </cell>
          <cell r="H26">
            <v>625</v>
          </cell>
        </row>
        <row r="27">
          <cell r="F27">
            <v>115</v>
          </cell>
        </row>
        <row r="28">
          <cell r="F28">
            <v>2100</v>
          </cell>
          <cell r="H28">
            <v>555</v>
          </cell>
        </row>
        <row r="29">
          <cell r="F29">
            <v>133</v>
          </cell>
        </row>
        <row r="30">
          <cell r="F30">
            <v>3900</v>
          </cell>
          <cell r="H30">
            <v>669</v>
          </cell>
        </row>
        <row r="35">
          <cell r="F35">
            <v>345</v>
          </cell>
        </row>
        <row r="36">
          <cell r="F36">
            <v>5700</v>
          </cell>
          <cell r="H36">
            <v>706</v>
          </cell>
        </row>
        <row r="37">
          <cell r="F37">
            <v>0</v>
          </cell>
        </row>
        <row r="38">
          <cell r="F38">
            <v>0</v>
          </cell>
          <cell r="H38">
            <v>0</v>
          </cell>
        </row>
        <row r="39">
          <cell r="F39">
            <v>0</v>
          </cell>
        </row>
        <row r="40">
          <cell r="F40">
            <v>0</v>
          </cell>
          <cell r="H40">
            <v>0</v>
          </cell>
        </row>
        <row r="41">
          <cell r="F41">
            <v>0</v>
          </cell>
        </row>
        <row r="42">
          <cell r="F42">
            <v>0</v>
          </cell>
          <cell r="H42">
            <v>0</v>
          </cell>
        </row>
        <row r="43">
          <cell r="F43">
            <v>0</v>
          </cell>
        </row>
        <row r="44">
          <cell r="F44">
            <v>0</v>
          </cell>
          <cell r="H44">
            <v>0</v>
          </cell>
        </row>
        <row r="45">
          <cell r="F45">
            <v>0</v>
          </cell>
        </row>
        <row r="46">
          <cell r="F46">
            <v>0</v>
          </cell>
          <cell r="H46">
            <v>0</v>
          </cell>
        </row>
        <row r="47">
          <cell r="F47">
            <v>115</v>
          </cell>
        </row>
        <row r="48">
          <cell r="F48">
            <v>650</v>
          </cell>
          <cell r="H48">
            <v>91</v>
          </cell>
        </row>
        <row r="49">
          <cell r="F49">
            <v>2</v>
          </cell>
        </row>
        <row r="50">
          <cell r="F50">
            <v>100</v>
          </cell>
          <cell r="H50">
            <v>16</v>
          </cell>
        </row>
        <row r="51">
          <cell r="F51">
            <v>0</v>
          </cell>
          <cell r="H51">
            <v>0</v>
          </cell>
        </row>
        <row r="52">
          <cell r="F52">
            <v>0</v>
          </cell>
          <cell r="H52">
            <v>0</v>
          </cell>
        </row>
        <row r="54">
          <cell r="F54">
            <v>0</v>
          </cell>
          <cell r="H54">
            <v>0</v>
          </cell>
        </row>
        <row r="55">
          <cell r="F55">
            <v>0</v>
          </cell>
          <cell r="H55">
            <v>0</v>
          </cell>
        </row>
        <row r="56">
          <cell r="F56">
            <v>0</v>
          </cell>
          <cell r="H56">
            <v>0</v>
          </cell>
        </row>
        <row r="57">
          <cell r="F57">
            <v>0</v>
          </cell>
          <cell r="H57">
            <v>0</v>
          </cell>
        </row>
        <row r="59">
          <cell r="F59">
            <v>0</v>
          </cell>
        </row>
        <row r="60">
          <cell r="F60">
            <v>0</v>
          </cell>
          <cell r="H60">
            <v>0</v>
          </cell>
        </row>
        <row r="62">
          <cell r="F62">
            <v>800</v>
          </cell>
          <cell r="H62">
            <v>30</v>
          </cell>
        </row>
        <row r="63">
          <cell r="F63">
            <v>0</v>
          </cell>
          <cell r="H63">
            <v>0</v>
          </cell>
        </row>
        <row r="64">
          <cell r="F64">
            <v>8300</v>
          </cell>
          <cell r="H64">
            <v>726</v>
          </cell>
        </row>
        <row r="65">
          <cell r="F65">
            <v>0</v>
          </cell>
          <cell r="H65">
            <v>0</v>
          </cell>
        </row>
        <row r="67">
          <cell r="F67">
            <v>0</v>
          </cell>
          <cell r="H67">
            <v>0</v>
          </cell>
        </row>
        <row r="68">
          <cell r="F68">
            <v>0</v>
          </cell>
          <cell r="H68">
            <v>0</v>
          </cell>
        </row>
        <row r="72">
          <cell r="F72">
            <v>31</v>
          </cell>
          <cell r="H72">
            <v>290</v>
          </cell>
        </row>
        <row r="73">
          <cell r="F73">
            <v>70</v>
          </cell>
          <cell r="H73">
            <v>126</v>
          </cell>
        </row>
        <row r="74">
          <cell r="F74">
            <v>0</v>
          </cell>
          <cell r="H74">
            <v>0</v>
          </cell>
        </row>
        <row r="75">
          <cell r="F75">
            <v>0</v>
          </cell>
          <cell r="H75">
            <v>0</v>
          </cell>
        </row>
        <row r="76">
          <cell r="F76">
            <v>1500</v>
          </cell>
          <cell r="H76">
            <v>1226</v>
          </cell>
        </row>
        <row r="77">
          <cell r="F77">
            <v>20</v>
          </cell>
          <cell r="H77">
            <v>30</v>
          </cell>
        </row>
        <row r="78">
          <cell r="F78">
            <v>78</v>
          </cell>
          <cell r="H78">
            <v>73</v>
          </cell>
        </row>
        <row r="79">
          <cell r="F79">
            <v>50</v>
          </cell>
          <cell r="H79">
            <v>51</v>
          </cell>
        </row>
        <row r="81">
          <cell r="F81">
            <v>5</v>
          </cell>
          <cell r="H81">
            <v>10</v>
          </cell>
        </row>
        <row r="82">
          <cell r="F82">
            <v>5</v>
          </cell>
          <cell r="H82">
            <v>5</v>
          </cell>
        </row>
        <row r="83">
          <cell r="F83">
            <v>12500</v>
          </cell>
          <cell r="H83">
            <v>97</v>
          </cell>
        </row>
        <row r="84">
          <cell r="F84">
            <v>0</v>
          </cell>
          <cell r="H84">
            <v>0</v>
          </cell>
        </row>
        <row r="85">
          <cell r="F85">
            <v>4490</v>
          </cell>
          <cell r="H85">
            <v>184</v>
          </cell>
        </row>
        <row r="86">
          <cell r="F86">
            <v>1</v>
          </cell>
        </row>
        <row r="87">
          <cell r="F87">
            <v>600</v>
          </cell>
          <cell r="H87">
            <v>800</v>
          </cell>
        </row>
        <row r="89">
          <cell r="F89">
            <v>4</v>
          </cell>
          <cell r="H89">
            <v>120</v>
          </cell>
        </row>
        <row r="91">
          <cell r="F91">
            <v>0</v>
          </cell>
          <cell r="H91">
            <v>0</v>
          </cell>
        </row>
        <row r="92">
          <cell r="F92">
            <v>0</v>
          </cell>
          <cell r="H92">
            <v>0</v>
          </cell>
        </row>
        <row r="93">
          <cell r="F93">
            <v>0</v>
          </cell>
          <cell r="H93">
            <v>0</v>
          </cell>
        </row>
        <row r="94">
          <cell r="F94">
            <v>0</v>
          </cell>
          <cell r="H94">
            <v>0</v>
          </cell>
        </row>
        <row r="96">
          <cell r="F96">
            <v>0</v>
          </cell>
          <cell r="H96">
            <v>0</v>
          </cell>
        </row>
        <row r="98">
          <cell r="F98">
            <v>0</v>
          </cell>
          <cell r="H98">
            <v>0</v>
          </cell>
        </row>
        <row r="99">
          <cell r="F99">
            <v>30</v>
          </cell>
          <cell r="H99">
            <v>8</v>
          </cell>
        </row>
        <row r="100">
          <cell r="F100">
            <v>100</v>
          </cell>
          <cell r="H100">
            <v>26</v>
          </cell>
        </row>
        <row r="101">
          <cell r="F101">
            <v>0</v>
          </cell>
          <cell r="H101">
            <v>0</v>
          </cell>
        </row>
        <row r="102">
          <cell r="F102">
            <v>0</v>
          </cell>
          <cell r="H102">
            <v>0</v>
          </cell>
        </row>
        <row r="103">
          <cell r="F103">
            <v>0</v>
          </cell>
          <cell r="H103">
            <v>0</v>
          </cell>
        </row>
        <row r="104">
          <cell r="F104">
            <v>0</v>
          </cell>
          <cell r="H104">
            <v>0</v>
          </cell>
        </row>
        <row r="105">
          <cell r="F105">
            <v>0</v>
          </cell>
          <cell r="H105">
            <v>0</v>
          </cell>
        </row>
        <row r="106">
          <cell r="F106">
            <v>0</v>
          </cell>
          <cell r="H106">
            <v>0</v>
          </cell>
        </row>
        <row r="107">
          <cell r="F107">
            <v>0</v>
          </cell>
          <cell r="H107">
            <v>0</v>
          </cell>
        </row>
        <row r="109">
          <cell r="F109">
            <v>70</v>
          </cell>
          <cell r="H109">
            <v>24</v>
          </cell>
        </row>
        <row r="110">
          <cell r="F110">
            <v>0</v>
          </cell>
          <cell r="H110">
            <v>13</v>
          </cell>
        </row>
        <row r="111">
          <cell r="F111">
            <v>0</v>
          </cell>
          <cell r="H111">
            <v>0</v>
          </cell>
        </row>
        <row r="112">
          <cell r="F112">
            <v>0</v>
          </cell>
          <cell r="H112">
            <v>0</v>
          </cell>
        </row>
        <row r="116">
          <cell r="F116">
            <v>5000</v>
          </cell>
          <cell r="H116">
            <v>8</v>
          </cell>
        </row>
        <row r="117">
          <cell r="F117">
            <v>0</v>
          </cell>
          <cell r="H117">
            <v>0</v>
          </cell>
        </row>
        <row r="119">
          <cell r="F119">
            <v>0</v>
          </cell>
          <cell r="H119">
            <v>0</v>
          </cell>
        </row>
        <row r="120">
          <cell r="F120">
            <v>550</v>
          </cell>
          <cell r="H120">
            <v>13</v>
          </cell>
        </row>
        <row r="121">
          <cell r="F121">
            <v>0</v>
          </cell>
          <cell r="H121">
            <v>0</v>
          </cell>
        </row>
        <row r="122">
          <cell r="F122">
            <v>0</v>
          </cell>
          <cell r="H122">
            <v>0</v>
          </cell>
        </row>
        <row r="124">
          <cell r="F124">
            <v>0</v>
          </cell>
          <cell r="H124">
            <v>0</v>
          </cell>
        </row>
        <row r="125">
          <cell r="F125">
            <v>0</v>
          </cell>
          <cell r="H125">
            <v>0</v>
          </cell>
        </row>
        <row r="126">
          <cell r="F126">
            <v>0</v>
          </cell>
          <cell r="H126">
            <v>0</v>
          </cell>
        </row>
        <row r="127">
          <cell r="F127">
            <v>0</v>
          </cell>
          <cell r="H127">
            <v>0</v>
          </cell>
        </row>
        <row r="130">
          <cell r="F130">
            <v>0</v>
          </cell>
          <cell r="H130">
            <v>75</v>
          </cell>
        </row>
        <row r="131">
          <cell r="F131">
            <v>0</v>
          </cell>
          <cell r="H131">
            <v>36</v>
          </cell>
        </row>
        <row r="132">
          <cell r="F132">
            <v>0</v>
          </cell>
          <cell r="H132">
            <v>4</v>
          </cell>
        </row>
        <row r="133">
          <cell r="F133">
            <v>0</v>
          </cell>
          <cell r="H133">
            <v>130</v>
          </cell>
        </row>
        <row r="135">
          <cell r="F135">
            <v>0</v>
          </cell>
          <cell r="H135">
            <v>0</v>
          </cell>
        </row>
        <row r="136">
          <cell r="F136">
            <v>0</v>
          </cell>
          <cell r="H136">
            <v>0</v>
          </cell>
        </row>
        <row r="137">
          <cell r="F137">
            <v>0</v>
          </cell>
          <cell r="H137">
            <v>0</v>
          </cell>
        </row>
        <row r="138">
          <cell r="F138">
            <v>0</v>
          </cell>
          <cell r="H138">
            <v>0</v>
          </cell>
        </row>
        <row r="140">
          <cell r="H140">
            <v>21795</v>
          </cell>
        </row>
        <row r="141">
          <cell r="F141">
            <v>0</v>
          </cell>
          <cell r="H141">
            <v>206</v>
          </cell>
        </row>
        <row r="142">
          <cell r="H142">
            <v>6060</v>
          </cell>
        </row>
        <row r="143">
          <cell r="F143">
            <v>0</v>
          </cell>
          <cell r="H143">
            <v>0</v>
          </cell>
        </row>
        <row r="148">
          <cell r="F148">
            <v>10</v>
          </cell>
          <cell r="H148">
            <v>26</v>
          </cell>
        </row>
        <row r="149">
          <cell r="F149">
            <v>10</v>
          </cell>
          <cell r="H149">
            <v>26</v>
          </cell>
        </row>
        <row r="150">
          <cell r="F150">
            <v>0</v>
          </cell>
          <cell r="H150">
            <v>0</v>
          </cell>
        </row>
        <row r="151">
          <cell r="F151">
            <v>156</v>
          </cell>
          <cell r="H151">
            <v>118</v>
          </cell>
        </row>
        <row r="152">
          <cell r="F152">
            <v>5</v>
          </cell>
          <cell r="H152">
            <v>8</v>
          </cell>
        </row>
        <row r="153">
          <cell r="F153">
            <v>6</v>
          </cell>
          <cell r="H153">
            <v>6</v>
          </cell>
        </row>
        <row r="154">
          <cell r="F154">
            <v>5</v>
          </cell>
          <cell r="H154">
            <v>5</v>
          </cell>
        </row>
        <row r="156">
          <cell r="F156">
            <v>0</v>
          </cell>
          <cell r="H156">
            <v>0</v>
          </cell>
        </row>
        <row r="157">
          <cell r="F157">
            <v>0</v>
          </cell>
          <cell r="H157">
            <v>0</v>
          </cell>
        </row>
        <row r="159">
          <cell r="F159">
            <v>0</v>
          </cell>
          <cell r="H159">
            <v>0</v>
          </cell>
        </row>
        <row r="160">
          <cell r="F160">
            <v>0</v>
          </cell>
          <cell r="H160">
            <v>0</v>
          </cell>
        </row>
        <row r="161">
          <cell r="F161">
            <v>0</v>
          </cell>
          <cell r="H161">
            <v>0</v>
          </cell>
        </row>
        <row r="162">
          <cell r="F162">
            <v>0</v>
          </cell>
          <cell r="H162">
            <v>0</v>
          </cell>
        </row>
        <row r="164">
          <cell r="F164">
            <v>0</v>
          </cell>
          <cell r="H164">
            <v>0</v>
          </cell>
        </row>
        <row r="166">
          <cell r="F166">
            <v>0</v>
          </cell>
          <cell r="H166">
            <v>0</v>
          </cell>
        </row>
        <row r="167">
          <cell r="F167">
            <v>0</v>
          </cell>
          <cell r="H167">
            <v>0</v>
          </cell>
        </row>
        <row r="168">
          <cell r="F168">
            <v>0</v>
          </cell>
          <cell r="H168">
            <v>0</v>
          </cell>
        </row>
        <row r="169">
          <cell r="F169">
            <v>0</v>
          </cell>
          <cell r="H169">
            <v>0</v>
          </cell>
        </row>
        <row r="170">
          <cell r="F170">
            <v>0</v>
          </cell>
          <cell r="H170">
            <v>0</v>
          </cell>
        </row>
        <row r="171">
          <cell r="F171">
            <v>0</v>
          </cell>
          <cell r="H171">
            <v>0</v>
          </cell>
        </row>
        <row r="172">
          <cell r="F172">
            <v>0</v>
          </cell>
          <cell r="H172">
            <v>0</v>
          </cell>
        </row>
        <row r="174">
          <cell r="F174">
            <v>0</v>
          </cell>
          <cell r="H174">
            <v>0</v>
          </cell>
        </row>
        <row r="175">
          <cell r="F175">
            <v>0</v>
          </cell>
          <cell r="H175">
            <v>0</v>
          </cell>
        </row>
        <row r="177">
          <cell r="F177">
            <v>0</v>
          </cell>
          <cell r="H177">
            <v>0</v>
          </cell>
        </row>
        <row r="178">
          <cell r="F178">
            <v>0</v>
          </cell>
          <cell r="H178">
            <v>0</v>
          </cell>
        </row>
        <row r="179">
          <cell r="F179">
            <v>0</v>
          </cell>
          <cell r="H179">
            <v>0</v>
          </cell>
        </row>
        <row r="180"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2">
          <cell r="F182">
            <v>0</v>
          </cell>
          <cell r="H182">
            <v>0</v>
          </cell>
        </row>
        <row r="184">
          <cell r="F184">
            <v>0</v>
          </cell>
          <cell r="H184">
            <v>0</v>
          </cell>
        </row>
        <row r="185">
          <cell r="F185">
            <v>0</v>
          </cell>
          <cell r="H185">
            <v>0</v>
          </cell>
        </row>
        <row r="186">
          <cell r="F186">
            <v>0</v>
          </cell>
          <cell r="H186">
            <v>0</v>
          </cell>
        </row>
        <row r="187">
          <cell r="F187">
            <v>0</v>
          </cell>
          <cell r="H187">
            <v>0</v>
          </cell>
        </row>
        <row r="188">
          <cell r="F188">
            <v>0</v>
          </cell>
          <cell r="H188">
            <v>0</v>
          </cell>
        </row>
        <row r="189">
          <cell r="F189">
            <v>0</v>
          </cell>
          <cell r="H189">
            <v>0</v>
          </cell>
        </row>
        <row r="190">
          <cell r="F190">
            <v>0</v>
          </cell>
          <cell r="H190">
            <v>0</v>
          </cell>
        </row>
        <row r="193">
          <cell r="F193">
            <v>0</v>
          </cell>
          <cell r="H193">
            <v>0</v>
          </cell>
        </row>
        <row r="194">
          <cell r="F194">
            <v>0</v>
          </cell>
          <cell r="H194">
            <v>0</v>
          </cell>
        </row>
        <row r="195">
          <cell r="F195">
            <v>0</v>
          </cell>
          <cell r="H195">
            <v>0</v>
          </cell>
        </row>
        <row r="196">
          <cell r="F196">
            <v>0</v>
          </cell>
          <cell r="H196">
            <v>0</v>
          </cell>
        </row>
        <row r="198">
          <cell r="F198">
            <v>0</v>
          </cell>
          <cell r="H198">
            <v>0</v>
          </cell>
        </row>
        <row r="199">
          <cell r="F199">
            <v>0</v>
          </cell>
          <cell r="H199">
            <v>0</v>
          </cell>
        </row>
        <row r="205">
          <cell r="L205">
            <v>0</v>
          </cell>
          <cell r="M205">
            <v>0</v>
          </cell>
        </row>
        <row r="206">
          <cell r="L206">
            <v>0</v>
          </cell>
          <cell r="M206">
            <v>0</v>
          </cell>
        </row>
        <row r="211">
          <cell r="L211">
            <v>0</v>
          </cell>
        </row>
        <row r="212">
          <cell r="L212">
            <v>0</v>
          </cell>
          <cell r="M212">
            <v>0</v>
          </cell>
        </row>
        <row r="213">
          <cell r="L213">
            <v>0</v>
          </cell>
        </row>
        <row r="214">
          <cell r="L214">
            <v>0</v>
          </cell>
          <cell r="M214">
            <v>0</v>
          </cell>
        </row>
        <row r="215">
          <cell r="L215">
            <v>0</v>
          </cell>
        </row>
        <row r="216">
          <cell r="L216">
            <v>0</v>
          </cell>
          <cell r="M216">
            <v>0</v>
          </cell>
        </row>
        <row r="217">
          <cell r="L217">
            <v>0</v>
          </cell>
        </row>
        <row r="218">
          <cell r="L218">
            <v>0</v>
          </cell>
          <cell r="M218">
            <v>0</v>
          </cell>
        </row>
        <row r="223">
          <cell r="L223">
            <v>0</v>
          </cell>
        </row>
        <row r="224">
          <cell r="L224">
            <v>0</v>
          </cell>
          <cell r="M224">
            <v>0</v>
          </cell>
        </row>
        <row r="225">
          <cell r="L225">
            <v>0</v>
          </cell>
        </row>
        <row r="226">
          <cell r="L226">
            <v>0</v>
          </cell>
          <cell r="M226">
            <v>0</v>
          </cell>
        </row>
        <row r="227">
          <cell r="L227">
            <v>0</v>
          </cell>
        </row>
        <row r="228">
          <cell r="L228">
            <v>0</v>
          </cell>
          <cell r="M228">
            <v>0</v>
          </cell>
        </row>
        <row r="229">
          <cell r="L229">
            <v>0</v>
          </cell>
        </row>
        <row r="230">
          <cell r="L230">
            <v>0</v>
          </cell>
          <cell r="M230">
            <v>0</v>
          </cell>
        </row>
        <row r="231">
          <cell r="L231">
            <v>0</v>
          </cell>
        </row>
        <row r="232">
          <cell r="L232">
            <v>0</v>
          </cell>
          <cell r="M232">
            <v>0</v>
          </cell>
        </row>
        <row r="233">
          <cell r="L233">
            <v>0</v>
          </cell>
        </row>
        <row r="234">
          <cell r="L234">
            <v>0</v>
          </cell>
          <cell r="M234">
            <v>0</v>
          </cell>
        </row>
        <row r="235">
          <cell r="L235">
            <v>0</v>
          </cell>
        </row>
        <row r="236">
          <cell r="L236">
            <v>0</v>
          </cell>
          <cell r="M236">
            <v>0</v>
          </cell>
        </row>
        <row r="237">
          <cell r="L237">
            <v>0</v>
          </cell>
        </row>
        <row r="238">
          <cell r="L238">
            <v>0</v>
          </cell>
          <cell r="M238">
            <v>0</v>
          </cell>
        </row>
        <row r="247">
          <cell r="L247">
            <v>0</v>
          </cell>
        </row>
        <row r="248">
          <cell r="L248">
            <v>0</v>
          </cell>
          <cell r="M248">
            <v>0</v>
          </cell>
        </row>
        <row r="250">
          <cell r="L250">
            <v>0</v>
          </cell>
          <cell r="M250">
            <v>0</v>
          </cell>
        </row>
        <row r="251">
          <cell r="L251">
            <v>0</v>
          </cell>
          <cell r="M251">
            <v>0</v>
          </cell>
        </row>
        <row r="252">
          <cell r="L252">
            <v>0</v>
          </cell>
          <cell r="M252">
            <v>0</v>
          </cell>
        </row>
        <row r="253">
          <cell r="L253">
            <v>0</v>
          </cell>
          <cell r="M253">
            <v>0</v>
          </cell>
        </row>
        <row r="255">
          <cell r="L255">
            <v>0</v>
          </cell>
          <cell r="M255">
            <v>0</v>
          </cell>
        </row>
        <row r="256">
          <cell r="L256">
            <v>0</v>
          </cell>
          <cell r="M256">
            <v>0</v>
          </cell>
        </row>
        <row r="260">
          <cell r="L260">
            <v>0</v>
          </cell>
          <cell r="M260">
            <v>0</v>
          </cell>
        </row>
        <row r="261">
          <cell r="L261">
            <v>0</v>
          </cell>
          <cell r="M261">
            <v>0</v>
          </cell>
        </row>
        <row r="262">
          <cell r="L262">
            <v>0</v>
          </cell>
          <cell r="M262">
            <v>0</v>
          </cell>
        </row>
        <row r="263">
          <cell r="L263">
            <v>0</v>
          </cell>
          <cell r="M263">
            <v>0</v>
          </cell>
        </row>
        <row r="264">
          <cell r="L264">
            <v>0</v>
          </cell>
          <cell r="M264">
            <v>0</v>
          </cell>
        </row>
        <row r="265">
          <cell r="L265">
            <v>0</v>
          </cell>
          <cell r="M265">
            <v>0</v>
          </cell>
        </row>
        <row r="266">
          <cell r="L266">
            <v>0</v>
          </cell>
          <cell r="M266">
            <v>0</v>
          </cell>
        </row>
        <row r="267">
          <cell r="L267">
            <v>0</v>
          </cell>
          <cell r="M267">
            <v>0</v>
          </cell>
        </row>
        <row r="269">
          <cell r="L269">
            <v>0</v>
          </cell>
          <cell r="M269">
            <v>0</v>
          </cell>
        </row>
        <row r="270">
          <cell r="L270">
            <v>0</v>
          </cell>
          <cell r="M270">
            <v>0</v>
          </cell>
        </row>
        <row r="271">
          <cell r="L271">
            <v>0</v>
          </cell>
          <cell r="M271">
            <v>0</v>
          </cell>
        </row>
        <row r="272">
          <cell r="L272">
            <v>0</v>
          </cell>
          <cell r="M272">
            <v>0</v>
          </cell>
        </row>
        <row r="273">
          <cell r="L273">
            <v>0</v>
          </cell>
          <cell r="M273">
            <v>0</v>
          </cell>
        </row>
        <row r="274">
          <cell r="L274">
            <v>0</v>
          </cell>
        </row>
        <row r="275">
          <cell r="L275">
            <v>0</v>
          </cell>
          <cell r="M275">
            <v>0</v>
          </cell>
        </row>
        <row r="277">
          <cell r="L277">
            <v>0</v>
          </cell>
          <cell r="M277">
            <v>0</v>
          </cell>
        </row>
        <row r="279">
          <cell r="L279">
            <v>0</v>
          </cell>
          <cell r="M279">
            <v>0</v>
          </cell>
        </row>
        <row r="280">
          <cell r="L280">
            <v>0</v>
          </cell>
          <cell r="M280">
            <v>0</v>
          </cell>
        </row>
        <row r="281">
          <cell r="L281">
            <v>0</v>
          </cell>
          <cell r="M281">
            <v>0</v>
          </cell>
        </row>
        <row r="282">
          <cell r="L282">
            <v>0</v>
          </cell>
          <cell r="M282">
            <v>0</v>
          </cell>
        </row>
        <row r="284">
          <cell r="L284">
            <v>0</v>
          </cell>
          <cell r="M284">
            <v>0</v>
          </cell>
        </row>
        <row r="286">
          <cell r="L286">
            <v>0</v>
          </cell>
          <cell r="M286">
            <v>0</v>
          </cell>
        </row>
        <row r="287">
          <cell r="L287">
            <v>0</v>
          </cell>
          <cell r="M287">
            <v>0</v>
          </cell>
        </row>
        <row r="288">
          <cell r="L288">
            <v>0</v>
          </cell>
          <cell r="M288">
            <v>0</v>
          </cell>
        </row>
        <row r="289">
          <cell r="L289">
            <v>0</v>
          </cell>
          <cell r="M289">
            <v>0</v>
          </cell>
        </row>
        <row r="290">
          <cell r="L290">
            <v>0</v>
          </cell>
          <cell r="M290">
            <v>0</v>
          </cell>
        </row>
        <row r="291">
          <cell r="L291">
            <v>0</v>
          </cell>
          <cell r="M291">
            <v>0</v>
          </cell>
        </row>
        <row r="292">
          <cell r="L292">
            <v>0</v>
          </cell>
          <cell r="M292">
            <v>0</v>
          </cell>
        </row>
        <row r="293">
          <cell r="L293">
            <v>0</v>
          </cell>
          <cell r="M293">
            <v>0</v>
          </cell>
        </row>
        <row r="294">
          <cell r="L294">
            <v>0</v>
          </cell>
          <cell r="M294">
            <v>0</v>
          </cell>
        </row>
        <row r="295">
          <cell r="L295">
            <v>0</v>
          </cell>
          <cell r="M295">
            <v>0</v>
          </cell>
        </row>
        <row r="297">
          <cell r="L297">
            <v>0</v>
          </cell>
          <cell r="M297">
            <v>0</v>
          </cell>
        </row>
        <row r="298">
          <cell r="L298">
            <v>0</v>
          </cell>
          <cell r="M298">
            <v>0</v>
          </cell>
        </row>
        <row r="299">
          <cell r="L299">
            <v>0</v>
          </cell>
          <cell r="M299">
            <v>0</v>
          </cell>
        </row>
        <row r="300">
          <cell r="L300">
            <v>0</v>
          </cell>
          <cell r="M300">
            <v>0</v>
          </cell>
        </row>
        <row r="304">
          <cell r="L304">
            <v>0</v>
          </cell>
          <cell r="M304">
            <v>0</v>
          </cell>
        </row>
        <row r="305">
          <cell r="L305">
            <v>0</v>
          </cell>
          <cell r="M305">
            <v>0</v>
          </cell>
        </row>
        <row r="307">
          <cell r="L307">
            <v>0</v>
          </cell>
          <cell r="M307">
            <v>0</v>
          </cell>
        </row>
        <row r="308">
          <cell r="L308">
            <v>0</v>
          </cell>
          <cell r="M308">
            <v>0</v>
          </cell>
        </row>
        <row r="309">
          <cell r="L309">
            <v>0</v>
          </cell>
          <cell r="M309">
            <v>0</v>
          </cell>
        </row>
        <row r="310">
          <cell r="L310">
            <v>0</v>
          </cell>
          <cell r="M310">
            <v>0</v>
          </cell>
        </row>
        <row r="312">
          <cell r="L312">
            <v>0</v>
          </cell>
          <cell r="M312">
            <v>0</v>
          </cell>
        </row>
        <row r="313">
          <cell r="L313">
            <v>0</v>
          </cell>
          <cell r="M313">
            <v>0</v>
          </cell>
        </row>
        <row r="314">
          <cell r="L314">
            <v>0</v>
          </cell>
          <cell r="M314">
            <v>0</v>
          </cell>
        </row>
        <row r="315">
          <cell r="L315">
            <v>0</v>
          </cell>
          <cell r="M315">
            <v>0</v>
          </cell>
        </row>
        <row r="318">
          <cell r="L318">
            <v>0</v>
          </cell>
          <cell r="M318">
            <v>0</v>
          </cell>
        </row>
        <row r="319">
          <cell r="L319">
            <v>0</v>
          </cell>
          <cell r="M319">
            <v>0</v>
          </cell>
        </row>
        <row r="320">
          <cell r="L320">
            <v>0</v>
          </cell>
          <cell r="M320">
            <v>0</v>
          </cell>
        </row>
        <row r="321">
          <cell r="L321">
            <v>0</v>
          </cell>
          <cell r="M321">
            <v>0</v>
          </cell>
        </row>
        <row r="323">
          <cell r="L323">
            <v>0</v>
          </cell>
          <cell r="M323">
            <v>0</v>
          </cell>
        </row>
        <row r="324">
          <cell r="L324">
            <v>0</v>
          </cell>
          <cell r="M324">
            <v>0</v>
          </cell>
        </row>
        <row r="325">
          <cell r="L325">
            <v>0</v>
          </cell>
          <cell r="M325">
            <v>0</v>
          </cell>
        </row>
        <row r="326">
          <cell r="L326">
            <v>0</v>
          </cell>
          <cell r="M326">
            <v>0</v>
          </cell>
        </row>
        <row r="328">
          <cell r="M328">
            <v>0</v>
          </cell>
        </row>
        <row r="329">
          <cell r="M329">
            <v>0</v>
          </cell>
        </row>
        <row r="330">
          <cell r="M330">
            <v>0</v>
          </cell>
        </row>
        <row r="331">
          <cell r="M331">
            <v>0</v>
          </cell>
        </row>
        <row r="337">
          <cell r="F337">
            <v>115</v>
          </cell>
          <cell r="H337">
            <v>25</v>
          </cell>
        </row>
        <row r="338">
          <cell r="F338">
            <v>40697</v>
          </cell>
          <cell r="H338">
            <v>15150</v>
          </cell>
        </row>
        <row r="339">
          <cell r="F339">
            <v>40697</v>
          </cell>
          <cell r="H339">
            <v>3800</v>
          </cell>
        </row>
        <row r="340">
          <cell r="F340">
            <v>0</v>
          </cell>
          <cell r="H340">
            <v>0</v>
          </cell>
        </row>
        <row r="343">
          <cell r="F343">
            <v>0</v>
          </cell>
          <cell r="H343">
            <v>0</v>
          </cell>
        </row>
        <row r="344">
          <cell r="F344">
            <v>0</v>
          </cell>
          <cell r="H344">
            <v>0</v>
          </cell>
        </row>
        <row r="345">
          <cell r="F345">
            <v>0</v>
          </cell>
          <cell r="H345">
            <v>0</v>
          </cell>
        </row>
        <row r="347">
          <cell r="F347">
            <v>0</v>
          </cell>
          <cell r="H347">
            <v>0</v>
          </cell>
        </row>
        <row r="348">
          <cell r="F348">
            <v>0</v>
          </cell>
          <cell r="H348">
            <v>0</v>
          </cell>
        </row>
        <row r="349">
          <cell r="F349">
            <v>0</v>
          </cell>
          <cell r="H349">
            <v>0</v>
          </cell>
        </row>
        <row r="350">
          <cell r="M350">
            <v>0</v>
          </cell>
        </row>
        <row r="351">
          <cell r="F351">
            <v>0</v>
          </cell>
          <cell r="H351">
            <v>0</v>
          </cell>
        </row>
        <row r="353">
          <cell r="F353">
            <v>41400</v>
          </cell>
          <cell r="H353">
            <v>11911</v>
          </cell>
        </row>
        <row r="354">
          <cell r="F354">
            <v>0</v>
          </cell>
          <cell r="H354">
            <v>0</v>
          </cell>
        </row>
        <row r="355">
          <cell r="F355">
            <v>0</v>
          </cell>
          <cell r="H355">
            <v>0</v>
          </cell>
        </row>
        <row r="356">
          <cell r="F356">
            <v>0</v>
          </cell>
          <cell r="H356">
            <v>5000</v>
          </cell>
        </row>
        <row r="358">
          <cell r="H358">
            <v>3595</v>
          </cell>
        </row>
        <row r="359">
          <cell r="H359">
            <v>4623</v>
          </cell>
        </row>
      </sheetData>
      <sheetData sheetId="1">
        <row r="9">
          <cell r="F9">
            <v>0</v>
          </cell>
          <cell r="H9">
            <v>0</v>
          </cell>
        </row>
        <row r="10">
          <cell r="F10">
            <v>0</v>
          </cell>
          <cell r="H10">
            <v>0</v>
          </cell>
        </row>
        <row r="11">
          <cell r="F11">
            <v>0</v>
          </cell>
          <cell r="H11">
            <v>0</v>
          </cell>
        </row>
        <row r="12">
          <cell r="F12">
            <v>0</v>
          </cell>
          <cell r="H12">
            <v>0</v>
          </cell>
        </row>
        <row r="13">
          <cell r="F13">
            <v>0</v>
          </cell>
          <cell r="H13">
            <v>0</v>
          </cell>
        </row>
        <row r="14">
          <cell r="F14">
            <v>0</v>
          </cell>
          <cell r="H14">
            <v>0</v>
          </cell>
        </row>
        <row r="15">
          <cell r="F15">
            <v>0</v>
          </cell>
          <cell r="H15">
            <v>0</v>
          </cell>
        </row>
        <row r="16">
          <cell r="F16">
            <v>0</v>
          </cell>
          <cell r="H16">
            <v>0</v>
          </cell>
        </row>
        <row r="17">
          <cell r="F17">
            <v>0</v>
          </cell>
          <cell r="H17">
            <v>0</v>
          </cell>
        </row>
        <row r="19">
          <cell r="F19">
            <v>0</v>
          </cell>
          <cell r="H19">
            <v>0</v>
          </cell>
        </row>
        <row r="23">
          <cell r="F23">
            <v>0</v>
          </cell>
        </row>
        <row r="24">
          <cell r="F24">
            <v>0</v>
          </cell>
          <cell r="H24">
            <v>0</v>
          </cell>
        </row>
        <row r="25">
          <cell r="F25">
            <v>0</v>
          </cell>
        </row>
        <row r="26">
          <cell r="F26">
            <v>0</v>
          </cell>
          <cell r="H26">
            <v>0</v>
          </cell>
        </row>
        <row r="27">
          <cell r="F27">
            <v>0</v>
          </cell>
        </row>
        <row r="28">
          <cell r="F28">
            <v>0</v>
          </cell>
          <cell r="H28">
            <v>0</v>
          </cell>
        </row>
        <row r="29">
          <cell r="F29">
            <v>0</v>
          </cell>
        </row>
        <row r="30">
          <cell r="F30">
            <v>0</v>
          </cell>
          <cell r="H30">
            <v>0</v>
          </cell>
        </row>
        <row r="35">
          <cell r="F35">
            <v>0</v>
          </cell>
        </row>
        <row r="36">
          <cell r="F36">
            <v>0</v>
          </cell>
          <cell r="H36">
            <v>0</v>
          </cell>
        </row>
        <row r="37">
          <cell r="F37">
            <v>0</v>
          </cell>
        </row>
        <row r="38">
          <cell r="F38">
            <v>0</v>
          </cell>
          <cell r="H38">
            <v>0</v>
          </cell>
        </row>
        <row r="39">
          <cell r="F39">
            <v>0</v>
          </cell>
        </row>
        <row r="40">
          <cell r="F40">
            <v>0</v>
          </cell>
          <cell r="H40">
            <v>0</v>
          </cell>
        </row>
        <row r="41">
          <cell r="F41">
            <v>0</v>
          </cell>
        </row>
        <row r="42">
          <cell r="F42">
            <v>0</v>
          </cell>
          <cell r="H42">
            <v>0</v>
          </cell>
        </row>
        <row r="43">
          <cell r="F43">
            <v>0</v>
          </cell>
        </row>
        <row r="44">
          <cell r="F44">
            <v>0</v>
          </cell>
          <cell r="H44">
            <v>0</v>
          </cell>
        </row>
        <row r="45">
          <cell r="F45">
            <v>0</v>
          </cell>
        </row>
        <row r="46">
          <cell r="F46">
            <v>0</v>
          </cell>
          <cell r="H46">
            <v>0</v>
          </cell>
        </row>
        <row r="47">
          <cell r="F47">
            <v>0</v>
          </cell>
        </row>
        <row r="48">
          <cell r="F48">
            <v>0</v>
          </cell>
          <cell r="H48">
            <v>0</v>
          </cell>
        </row>
        <row r="49">
          <cell r="F49">
            <v>0</v>
          </cell>
        </row>
        <row r="50">
          <cell r="F50">
            <v>0</v>
          </cell>
          <cell r="H50">
            <v>0</v>
          </cell>
        </row>
        <row r="51">
          <cell r="F51">
            <v>0</v>
          </cell>
          <cell r="H51">
            <v>0</v>
          </cell>
        </row>
        <row r="52">
          <cell r="F52">
            <v>0</v>
          </cell>
          <cell r="H52">
            <v>0</v>
          </cell>
        </row>
        <row r="54">
          <cell r="F54">
            <v>0</v>
          </cell>
          <cell r="H54">
            <v>0</v>
          </cell>
        </row>
        <row r="55">
          <cell r="F55">
            <v>0</v>
          </cell>
          <cell r="H55">
            <v>0</v>
          </cell>
        </row>
        <row r="56">
          <cell r="F56">
            <v>0</v>
          </cell>
          <cell r="H56">
            <v>0</v>
          </cell>
        </row>
        <row r="57">
          <cell r="F57">
            <v>0</v>
          </cell>
          <cell r="H57">
            <v>0</v>
          </cell>
        </row>
        <row r="59">
          <cell r="F59">
            <v>0</v>
          </cell>
        </row>
        <row r="60">
          <cell r="F60">
            <v>0</v>
          </cell>
          <cell r="H60">
            <v>0</v>
          </cell>
        </row>
        <row r="62">
          <cell r="F62">
            <v>0</v>
          </cell>
          <cell r="H62">
            <v>0</v>
          </cell>
        </row>
        <row r="63">
          <cell r="F63">
            <v>0</v>
          </cell>
          <cell r="H63">
            <v>0</v>
          </cell>
        </row>
        <row r="64">
          <cell r="F64">
            <v>0</v>
          </cell>
          <cell r="H64">
            <v>0</v>
          </cell>
        </row>
        <row r="65">
          <cell r="F65">
            <v>0</v>
          </cell>
          <cell r="H65">
            <v>0</v>
          </cell>
        </row>
        <row r="67">
          <cell r="F67">
            <v>0</v>
          </cell>
          <cell r="H67">
            <v>0</v>
          </cell>
        </row>
        <row r="68">
          <cell r="F68">
            <v>0</v>
          </cell>
          <cell r="H68">
            <v>0</v>
          </cell>
        </row>
        <row r="72">
          <cell r="F72">
            <v>0</v>
          </cell>
          <cell r="H72">
            <v>0</v>
          </cell>
        </row>
        <row r="73">
          <cell r="F73">
            <v>0</v>
          </cell>
          <cell r="H73">
            <v>0</v>
          </cell>
        </row>
        <row r="74">
          <cell r="F74">
            <v>0</v>
          </cell>
          <cell r="H74">
            <v>0</v>
          </cell>
        </row>
        <row r="75">
          <cell r="F75">
            <v>0</v>
          </cell>
          <cell r="H75">
            <v>0</v>
          </cell>
        </row>
        <row r="76">
          <cell r="F76">
            <v>0</v>
          </cell>
          <cell r="H76">
            <v>0</v>
          </cell>
        </row>
        <row r="77">
          <cell r="F77">
            <v>0</v>
          </cell>
          <cell r="H77">
            <v>0</v>
          </cell>
        </row>
        <row r="78">
          <cell r="F78">
            <v>0</v>
          </cell>
          <cell r="H78">
            <v>0</v>
          </cell>
        </row>
        <row r="79">
          <cell r="F79">
            <v>0</v>
          </cell>
          <cell r="H79">
            <v>0</v>
          </cell>
        </row>
        <row r="81">
          <cell r="F81">
            <v>0</v>
          </cell>
          <cell r="H81">
            <v>0</v>
          </cell>
        </row>
        <row r="82">
          <cell r="F82">
            <v>0</v>
          </cell>
          <cell r="H82">
            <v>0</v>
          </cell>
        </row>
        <row r="83">
          <cell r="F83">
            <v>0</v>
          </cell>
          <cell r="H83">
            <v>0</v>
          </cell>
        </row>
        <row r="84">
          <cell r="F84">
            <v>0</v>
          </cell>
          <cell r="H84">
            <v>0</v>
          </cell>
        </row>
        <row r="85">
          <cell r="F85">
            <v>0</v>
          </cell>
          <cell r="H85">
            <v>0</v>
          </cell>
        </row>
        <row r="86">
          <cell r="F86">
            <v>0</v>
          </cell>
        </row>
        <row r="87">
          <cell r="F87">
            <v>0</v>
          </cell>
          <cell r="H87">
            <v>0</v>
          </cell>
        </row>
        <row r="89">
          <cell r="F89">
            <v>0</v>
          </cell>
          <cell r="H89">
            <v>0</v>
          </cell>
        </row>
        <row r="91">
          <cell r="F91">
            <v>0</v>
          </cell>
          <cell r="H91">
            <v>0</v>
          </cell>
        </row>
        <row r="92">
          <cell r="F92">
            <v>0</v>
          </cell>
          <cell r="H92">
            <v>0</v>
          </cell>
        </row>
        <row r="93">
          <cell r="F93">
            <v>0</v>
          </cell>
          <cell r="H93">
            <v>0</v>
          </cell>
        </row>
        <row r="94">
          <cell r="F94">
            <v>0</v>
          </cell>
          <cell r="H94">
            <v>0</v>
          </cell>
        </row>
        <row r="96">
          <cell r="F96">
            <v>0</v>
          </cell>
          <cell r="H96">
            <v>0</v>
          </cell>
        </row>
        <row r="98">
          <cell r="F98">
            <v>0</v>
          </cell>
          <cell r="H98">
            <v>0</v>
          </cell>
        </row>
        <row r="99">
          <cell r="F99">
            <v>0</v>
          </cell>
          <cell r="H99">
            <v>0</v>
          </cell>
        </row>
        <row r="100">
          <cell r="F100">
            <v>0</v>
          </cell>
          <cell r="H100">
            <v>0</v>
          </cell>
        </row>
        <row r="101">
          <cell r="F101">
            <v>0</v>
          </cell>
          <cell r="H101">
            <v>0</v>
          </cell>
        </row>
        <row r="102">
          <cell r="F102">
            <v>0</v>
          </cell>
          <cell r="H102">
            <v>0</v>
          </cell>
        </row>
        <row r="103">
          <cell r="F103">
            <v>0</v>
          </cell>
          <cell r="H103">
            <v>0</v>
          </cell>
        </row>
        <row r="104">
          <cell r="F104">
            <v>0</v>
          </cell>
          <cell r="H104">
            <v>0</v>
          </cell>
        </row>
        <row r="105">
          <cell r="F105">
            <v>0</v>
          </cell>
          <cell r="H105">
            <v>0</v>
          </cell>
        </row>
        <row r="106">
          <cell r="F106">
            <v>0</v>
          </cell>
          <cell r="H106">
            <v>0</v>
          </cell>
        </row>
        <row r="107">
          <cell r="F107">
            <v>0</v>
          </cell>
          <cell r="H107">
            <v>0</v>
          </cell>
        </row>
        <row r="109">
          <cell r="F109">
            <v>0</v>
          </cell>
          <cell r="H109">
            <v>0</v>
          </cell>
        </row>
        <row r="110">
          <cell r="F110">
            <v>0</v>
          </cell>
          <cell r="H110">
            <v>0</v>
          </cell>
        </row>
        <row r="111">
          <cell r="F111">
            <v>0</v>
          </cell>
          <cell r="H111">
            <v>0</v>
          </cell>
        </row>
        <row r="112">
          <cell r="F112">
            <v>0</v>
          </cell>
          <cell r="H112">
            <v>0</v>
          </cell>
        </row>
        <row r="116">
          <cell r="F116">
            <v>0</v>
          </cell>
          <cell r="H116">
            <v>0</v>
          </cell>
        </row>
        <row r="117">
          <cell r="F117">
            <v>0</v>
          </cell>
          <cell r="H117">
            <v>0</v>
          </cell>
        </row>
        <row r="119">
          <cell r="F119">
            <v>0</v>
          </cell>
          <cell r="H119">
            <v>0</v>
          </cell>
        </row>
        <row r="120">
          <cell r="F120">
            <v>0</v>
          </cell>
          <cell r="H120">
            <v>0</v>
          </cell>
        </row>
        <row r="121">
          <cell r="F121">
            <v>0</v>
          </cell>
          <cell r="H121">
            <v>0</v>
          </cell>
        </row>
        <row r="122">
          <cell r="F122">
            <v>0</v>
          </cell>
          <cell r="H122">
            <v>0</v>
          </cell>
        </row>
        <row r="124">
          <cell r="F124">
            <v>0</v>
          </cell>
          <cell r="H124">
            <v>0</v>
          </cell>
        </row>
        <row r="125">
          <cell r="F125">
            <v>0</v>
          </cell>
          <cell r="H125">
            <v>0</v>
          </cell>
        </row>
        <row r="126">
          <cell r="F126">
            <v>0</v>
          </cell>
          <cell r="H126">
            <v>0</v>
          </cell>
        </row>
        <row r="127">
          <cell r="F127">
            <v>0</v>
          </cell>
          <cell r="H127">
            <v>0</v>
          </cell>
        </row>
        <row r="130">
          <cell r="F130">
            <v>0</v>
          </cell>
          <cell r="H130">
            <v>0</v>
          </cell>
        </row>
        <row r="131">
          <cell r="F131">
            <v>0</v>
          </cell>
          <cell r="H131">
            <v>0</v>
          </cell>
        </row>
        <row r="132">
          <cell r="F132">
            <v>0</v>
          </cell>
          <cell r="H132">
            <v>0</v>
          </cell>
        </row>
        <row r="133">
          <cell r="F133">
            <v>0</v>
          </cell>
          <cell r="H133">
            <v>0</v>
          </cell>
        </row>
        <row r="135">
          <cell r="F135">
            <v>0</v>
          </cell>
          <cell r="H135">
            <v>0</v>
          </cell>
        </row>
        <row r="136">
          <cell r="F136">
            <v>0</v>
          </cell>
          <cell r="H136">
            <v>0</v>
          </cell>
        </row>
        <row r="137">
          <cell r="F137">
            <v>0</v>
          </cell>
          <cell r="H137">
            <v>0</v>
          </cell>
        </row>
        <row r="138">
          <cell r="F138">
            <v>0</v>
          </cell>
          <cell r="H138">
            <v>0</v>
          </cell>
        </row>
        <row r="140">
          <cell r="H140">
            <v>0</v>
          </cell>
        </row>
        <row r="141">
          <cell r="F141">
            <v>0</v>
          </cell>
          <cell r="H141">
            <v>0</v>
          </cell>
        </row>
        <row r="142">
          <cell r="H142">
            <v>0</v>
          </cell>
        </row>
        <row r="143">
          <cell r="F143">
            <v>0</v>
          </cell>
          <cell r="H143">
            <v>0</v>
          </cell>
        </row>
        <row r="148">
          <cell r="F148">
            <v>0</v>
          </cell>
          <cell r="H148">
            <v>0</v>
          </cell>
        </row>
        <row r="149">
          <cell r="F149">
            <v>0</v>
          </cell>
          <cell r="H149">
            <v>0</v>
          </cell>
        </row>
        <row r="150">
          <cell r="F150">
            <v>0</v>
          </cell>
          <cell r="H150">
            <v>0</v>
          </cell>
        </row>
        <row r="151">
          <cell r="F151">
            <v>0</v>
          </cell>
          <cell r="H151">
            <v>0</v>
          </cell>
        </row>
        <row r="152">
          <cell r="F152">
            <v>0</v>
          </cell>
          <cell r="H152">
            <v>0</v>
          </cell>
        </row>
        <row r="153">
          <cell r="F153">
            <v>0</v>
          </cell>
          <cell r="H153">
            <v>0</v>
          </cell>
        </row>
        <row r="154">
          <cell r="F154">
            <v>0</v>
          </cell>
          <cell r="H154">
            <v>0</v>
          </cell>
        </row>
        <row r="156">
          <cell r="F156">
            <v>0</v>
          </cell>
          <cell r="H156">
            <v>0</v>
          </cell>
        </row>
        <row r="157">
          <cell r="F157">
            <v>0</v>
          </cell>
          <cell r="H157">
            <v>0</v>
          </cell>
        </row>
        <row r="159">
          <cell r="F159">
            <v>0</v>
          </cell>
          <cell r="H159">
            <v>0</v>
          </cell>
        </row>
        <row r="160">
          <cell r="F160">
            <v>0</v>
          </cell>
          <cell r="H160">
            <v>0</v>
          </cell>
        </row>
        <row r="161">
          <cell r="F161">
            <v>0</v>
          </cell>
          <cell r="H161">
            <v>0</v>
          </cell>
        </row>
        <row r="162">
          <cell r="F162">
            <v>0</v>
          </cell>
          <cell r="H162">
            <v>0</v>
          </cell>
        </row>
        <row r="164">
          <cell r="F164">
            <v>0</v>
          </cell>
          <cell r="H164">
            <v>0</v>
          </cell>
        </row>
        <row r="166">
          <cell r="F166">
            <v>0</v>
          </cell>
          <cell r="H166">
            <v>0</v>
          </cell>
        </row>
        <row r="167">
          <cell r="F167">
            <v>0</v>
          </cell>
          <cell r="H167">
            <v>0</v>
          </cell>
        </row>
        <row r="168">
          <cell r="F168">
            <v>0</v>
          </cell>
          <cell r="H168">
            <v>0</v>
          </cell>
        </row>
        <row r="169">
          <cell r="F169">
            <v>0</v>
          </cell>
          <cell r="H169">
            <v>0</v>
          </cell>
        </row>
        <row r="170">
          <cell r="F170">
            <v>0</v>
          </cell>
          <cell r="H170">
            <v>0</v>
          </cell>
        </row>
        <row r="171">
          <cell r="F171">
            <v>0</v>
          </cell>
          <cell r="H171">
            <v>0</v>
          </cell>
        </row>
        <row r="172">
          <cell r="F172">
            <v>0</v>
          </cell>
          <cell r="H172">
            <v>0</v>
          </cell>
        </row>
        <row r="174">
          <cell r="F174">
            <v>0</v>
          </cell>
          <cell r="H174">
            <v>0</v>
          </cell>
        </row>
        <row r="175">
          <cell r="F175">
            <v>0</v>
          </cell>
          <cell r="H175">
            <v>0</v>
          </cell>
        </row>
        <row r="177">
          <cell r="F177">
            <v>0</v>
          </cell>
          <cell r="H177">
            <v>0</v>
          </cell>
        </row>
        <row r="178">
          <cell r="F178">
            <v>0</v>
          </cell>
          <cell r="H178">
            <v>0</v>
          </cell>
        </row>
        <row r="179">
          <cell r="F179">
            <v>0</v>
          </cell>
          <cell r="H179">
            <v>0</v>
          </cell>
        </row>
        <row r="180"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2">
          <cell r="F182">
            <v>0</v>
          </cell>
          <cell r="H182">
            <v>0</v>
          </cell>
        </row>
        <row r="184">
          <cell r="F184">
            <v>0</v>
          </cell>
          <cell r="H184">
            <v>0</v>
          </cell>
        </row>
        <row r="185">
          <cell r="F185">
            <v>0</v>
          </cell>
          <cell r="H185">
            <v>0</v>
          </cell>
        </row>
        <row r="186">
          <cell r="F186">
            <v>0</v>
          </cell>
          <cell r="H186">
            <v>0</v>
          </cell>
        </row>
        <row r="187">
          <cell r="F187">
            <v>0</v>
          </cell>
          <cell r="H187">
            <v>0</v>
          </cell>
        </row>
        <row r="188">
          <cell r="F188">
            <v>0</v>
          </cell>
          <cell r="H188">
            <v>0</v>
          </cell>
        </row>
        <row r="189">
          <cell r="F189">
            <v>0</v>
          </cell>
          <cell r="H189">
            <v>0</v>
          </cell>
        </row>
        <row r="190">
          <cell r="F190">
            <v>0</v>
          </cell>
          <cell r="H190">
            <v>0</v>
          </cell>
        </row>
        <row r="193">
          <cell r="F193">
            <v>0</v>
          </cell>
          <cell r="H193">
            <v>0</v>
          </cell>
        </row>
        <row r="194">
          <cell r="F194">
            <v>0</v>
          </cell>
          <cell r="H194">
            <v>0</v>
          </cell>
        </row>
        <row r="195">
          <cell r="F195">
            <v>0</v>
          </cell>
          <cell r="H195">
            <v>0</v>
          </cell>
        </row>
        <row r="196">
          <cell r="F196">
            <v>0</v>
          </cell>
          <cell r="H196">
            <v>0</v>
          </cell>
        </row>
        <row r="198">
          <cell r="F198">
            <v>0</v>
          </cell>
          <cell r="H198">
            <v>0</v>
          </cell>
        </row>
        <row r="199">
          <cell r="F199">
            <v>0</v>
          </cell>
          <cell r="H199">
            <v>0</v>
          </cell>
        </row>
        <row r="205">
          <cell r="L205">
            <v>0</v>
          </cell>
          <cell r="M205">
            <v>0</v>
          </cell>
        </row>
        <row r="206">
          <cell r="L206">
            <v>0</v>
          </cell>
          <cell r="M206">
            <v>0</v>
          </cell>
        </row>
        <row r="211">
          <cell r="L211">
            <v>0</v>
          </cell>
        </row>
        <row r="212">
          <cell r="L212">
            <v>0</v>
          </cell>
          <cell r="M212">
            <v>0</v>
          </cell>
        </row>
        <row r="213">
          <cell r="L213">
            <v>0</v>
          </cell>
        </row>
        <row r="214">
          <cell r="L214">
            <v>0</v>
          </cell>
          <cell r="M214">
            <v>0</v>
          </cell>
        </row>
        <row r="215">
          <cell r="L215">
            <v>0</v>
          </cell>
        </row>
        <row r="216">
          <cell r="L216">
            <v>0</v>
          </cell>
          <cell r="M216">
            <v>0</v>
          </cell>
        </row>
        <row r="217">
          <cell r="L217">
            <v>0</v>
          </cell>
        </row>
        <row r="218">
          <cell r="L218">
            <v>0</v>
          </cell>
          <cell r="M218">
            <v>0</v>
          </cell>
        </row>
        <row r="223">
          <cell r="L223">
            <v>0</v>
          </cell>
        </row>
        <row r="224">
          <cell r="L224">
            <v>0</v>
          </cell>
          <cell r="M224">
            <v>0</v>
          </cell>
        </row>
        <row r="225">
          <cell r="L225">
            <v>0</v>
          </cell>
        </row>
        <row r="226">
          <cell r="L226">
            <v>0</v>
          </cell>
          <cell r="M226">
            <v>0</v>
          </cell>
        </row>
        <row r="227">
          <cell r="L227">
            <v>0</v>
          </cell>
        </row>
        <row r="228">
          <cell r="L228">
            <v>0</v>
          </cell>
          <cell r="M228">
            <v>0</v>
          </cell>
        </row>
        <row r="229">
          <cell r="L229">
            <v>0</v>
          </cell>
        </row>
        <row r="230">
          <cell r="L230">
            <v>0</v>
          </cell>
          <cell r="M230">
            <v>0</v>
          </cell>
        </row>
        <row r="231">
          <cell r="L231">
            <v>0</v>
          </cell>
        </row>
        <row r="232">
          <cell r="L232">
            <v>0</v>
          </cell>
          <cell r="M232">
            <v>0</v>
          </cell>
        </row>
        <row r="233">
          <cell r="L233">
            <v>0</v>
          </cell>
        </row>
        <row r="234">
          <cell r="L234">
            <v>0</v>
          </cell>
          <cell r="M234">
            <v>0</v>
          </cell>
        </row>
        <row r="235">
          <cell r="L235">
            <v>0</v>
          </cell>
        </row>
        <row r="236">
          <cell r="L236">
            <v>0</v>
          </cell>
          <cell r="M236">
            <v>0</v>
          </cell>
        </row>
        <row r="237">
          <cell r="L237">
            <v>0</v>
          </cell>
        </row>
        <row r="238">
          <cell r="L238">
            <v>0</v>
          </cell>
          <cell r="M238">
            <v>0</v>
          </cell>
        </row>
        <row r="247">
          <cell r="L247">
            <v>0</v>
          </cell>
        </row>
        <row r="248">
          <cell r="L248">
            <v>0</v>
          </cell>
          <cell r="M248">
            <v>0</v>
          </cell>
        </row>
        <row r="250">
          <cell r="L250">
            <v>0</v>
          </cell>
          <cell r="M250">
            <v>0</v>
          </cell>
        </row>
        <row r="251">
          <cell r="L251">
            <v>0</v>
          </cell>
          <cell r="M251">
            <v>0</v>
          </cell>
        </row>
        <row r="252">
          <cell r="L252">
            <v>0</v>
          </cell>
          <cell r="M252">
            <v>0</v>
          </cell>
        </row>
        <row r="253">
          <cell r="L253">
            <v>0</v>
          </cell>
          <cell r="M253">
            <v>0</v>
          </cell>
        </row>
        <row r="255">
          <cell r="L255">
            <v>0</v>
          </cell>
          <cell r="M255">
            <v>0</v>
          </cell>
        </row>
        <row r="256">
          <cell r="L256">
            <v>0</v>
          </cell>
          <cell r="M256">
            <v>0</v>
          </cell>
        </row>
        <row r="260">
          <cell r="L260">
            <v>0</v>
          </cell>
          <cell r="M260">
            <v>0</v>
          </cell>
        </row>
        <row r="261">
          <cell r="L261">
            <v>0</v>
          </cell>
          <cell r="M261">
            <v>0</v>
          </cell>
        </row>
        <row r="262">
          <cell r="L262">
            <v>0</v>
          </cell>
          <cell r="M262">
            <v>0</v>
          </cell>
        </row>
        <row r="263">
          <cell r="L263">
            <v>0</v>
          </cell>
          <cell r="M263">
            <v>0</v>
          </cell>
        </row>
        <row r="264">
          <cell r="L264">
            <v>0</v>
          </cell>
          <cell r="M264">
            <v>0</v>
          </cell>
        </row>
        <row r="265">
          <cell r="L265">
            <v>0</v>
          </cell>
          <cell r="M265">
            <v>0</v>
          </cell>
        </row>
        <row r="266">
          <cell r="L266">
            <v>0</v>
          </cell>
          <cell r="M266">
            <v>0</v>
          </cell>
        </row>
        <row r="267">
          <cell r="L267">
            <v>0</v>
          </cell>
          <cell r="M267">
            <v>0</v>
          </cell>
        </row>
        <row r="269">
          <cell r="L269">
            <v>0</v>
          </cell>
          <cell r="M269">
            <v>0</v>
          </cell>
        </row>
        <row r="270">
          <cell r="L270">
            <v>0</v>
          </cell>
          <cell r="M270">
            <v>0</v>
          </cell>
        </row>
        <row r="271">
          <cell r="L271">
            <v>0</v>
          </cell>
          <cell r="M271">
            <v>0</v>
          </cell>
        </row>
        <row r="272">
          <cell r="L272">
            <v>0</v>
          </cell>
          <cell r="M272">
            <v>0</v>
          </cell>
        </row>
        <row r="273">
          <cell r="L273">
            <v>0</v>
          </cell>
          <cell r="M273">
            <v>0</v>
          </cell>
        </row>
        <row r="274">
          <cell r="L274">
            <v>0</v>
          </cell>
        </row>
        <row r="275">
          <cell r="L275">
            <v>0</v>
          </cell>
          <cell r="M275">
            <v>0</v>
          </cell>
        </row>
        <row r="277">
          <cell r="L277">
            <v>0</v>
          </cell>
          <cell r="M277">
            <v>0</v>
          </cell>
        </row>
        <row r="279">
          <cell r="L279">
            <v>0</v>
          </cell>
          <cell r="M279">
            <v>0</v>
          </cell>
        </row>
        <row r="280">
          <cell r="L280">
            <v>0</v>
          </cell>
          <cell r="M280">
            <v>0</v>
          </cell>
        </row>
        <row r="281">
          <cell r="L281">
            <v>0</v>
          </cell>
          <cell r="M281">
            <v>0</v>
          </cell>
        </row>
        <row r="282">
          <cell r="L282">
            <v>0</v>
          </cell>
          <cell r="M282">
            <v>0</v>
          </cell>
        </row>
        <row r="284">
          <cell r="L284">
            <v>0</v>
          </cell>
          <cell r="M284">
            <v>0</v>
          </cell>
        </row>
        <row r="286">
          <cell r="L286">
            <v>0</v>
          </cell>
          <cell r="M286">
            <v>0</v>
          </cell>
        </row>
        <row r="287">
          <cell r="L287">
            <v>0</v>
          </cell>
          <cell r="M287">
            <v>0</v>
          </cell>
        </row>
        <row r="288">
          <cell r="L288">
            <v>0</v>
          </cell>
          <cell r="M288">
            <v>0</v>
          </cell>
        </row>
        <row r="289">
          <cell r="L289">
            <v>0</v>
          </cell>
          <cell r="M289">
            <v>0</v>
          </cell>
        </row>
        <row r="290">
          <cell r="L290">
            <v>0</v>
          </cell>
          <cell r="M290">
            <v>0</v>
          </cell>
        </row>
        <row r="291">
          <cell r="L291">
            <v>0</v>
          </cell>
          <cell r="M291">
            <v>0</v>
          </cell>
        </row>
        <row r="292">
          <cell r="L292">
            <v>0</v>
          </cell>
          <cell r="M292">
            <v>0</v>
          </cell>
        </row>
        <row r="293">
          <cell r="L293">
            <v>0</v>
          </cell>
          <cell r="M293">
            <v>0</v>
          </cell>
        </row>
        <row r="294">
          <cell r="L294">
            <v>0</v>
          </cell>
          <cell r="M294">
            <v>0</v>
          </cell>
        </row>
        <row r="295">
          <cell r="L295">
            <v>0</v>
          </cell>
          <cell r="M295">
            <v>0</v>
          </cell>
        </row>
        <row r="297">
          <cell r="L297">
            <v>0</v>
          </cell>
          <cell r="M297">
            <v>0</v>
          </cell>
        </row>
        <row r="298">
          <cell r="L298">
            <v>0</v>
          </cell>
          <cell r="M298">
            <v>0</v>
          </cell>
        </row>
        <row r="299">
          <cell r="L299">
            <v>0</v>
          </cell>
          <cell r="M299">
            <v>0</v>
          </cell>
        </row>
        <row r="300">
          <cell r="L300">
            <v>0</v>
          </cell>
          <cell r="M300">
            <v>0</v>
          </cell>
        </row>
        <row r="304">
          <cell r="L304">
            <v>0</v>
          </cell>
          <cell r="M304">
            <v>0</v>
          </cell>
        </row>
        <row r="305">
          <cell r="L305">
            <v>0</v>
          </cell>
          <cell r="M305">
            <v>0</v>
          </cell>
        </row>
        <row r="307">
          <cell r="L307">
            <v>0</v>
          </cell>
          <cell r="M307">
            <v>0</v>
          </cell>
        </row>
        <row r="308">
          <cell r="L308">
            <v>0</v>
          </cell>
          <cell r="M308">
            <v>0</v>
          </cell>
        </row>
        <row r="309">
          <cell r="L309">
            <v>0</v>
          </cell>
          <cell r="M309">
            <v>0</v>
          </cell>
        </row>
        <row r="310">
          <cell r="L310">
            <v>0</v>
          </cell>
          <cell r="M310">
            <v>0</v>
          </cell>
        </row>
        <row r="312">
          <cell r="L312">
            <v>0</v>
          </cell>
          <cell r="M312">
            <v>0</v>
          </cell>
        </row>
        <row r="313">
          <cell r="L313">
            <v>0</v>
          </cell>
          <cell r="M313">
            <v>0</v>
          </cell>
        </row>
        <row r="314">
          <cell r="L314">
            <v>0</v>
          </cell>
          <cell r="M314">
            <v>0</v>
          </cell>
        </row>
        <row r="315">
          <cell r="L315">
            <v>0</v>
          </cell>
          <cell r="M315">
            <v>0</v>
          </cell>
        </row>
        <row r="318">
          <cell r="L318">
            <v>0</v>
          </cell>
          <cell r="M318">
            <v>0</v>
          </cell>
        </row>
        <row r="319">
          <cell r="L319">
            <v>0</v>
          </cell>
          <cell r="M319">
            <v>0</v>
          </cell>
        </row>
        <row r="320">
          <cell r="L320">
            <v>0</v>
          </cell>
          <cell r="M320">
            <v>0</v>
          </cell>
        </row>
        <row r="321">
          <cell r="L321">
            <v>0</v>
          </cell>
          <cell r="M321">
            <v>0</v>
          </cell>
        </row>
        <row r="323">
          <cell r="L323">
            <v>0</v>
          </cell>
          <cell r="M323">
            <v>0</v>
          </cell>
        </row>
        <row r="324">
          <cell r="L324">
            <v>0</v>
          </cell>
          <cell r="M324">
            <v>0</v>
          </cell>
        </row>
        <row r="325">
          <cell r="L325">
            <v>0</v>
          </cell>
          <cell r="M325">
            <v>0</v>
          </cell>
        </row>
        <row r="326">
          <cell r="L326">
            <v>0</v>
          </cell>
          <cell r="M326">
            <v>0</v>
          </cell>
        </row>
        <row r="328">
          <cell r="M328">
            <v>0</v>
          </cell>
        </row>
        <row r="329">
          <cell r="M329">
            <v>0</v>
          </cell>
        </row>
        <row r="330">
          <cell r="M330">
            <v>0</v>
          </cell>
        </row>
        <row r="331">
          <cell r="M331">
            <v>0</v>
          </cell>
        </row>
        <row r="337">
          <cell r="F337">
            <v>0</v>
          </cell>
          <cell r="H337">
            <v>0</v>
          </cell>
        </row>
        <row r="338">
          <cell r="F338">
            <v>0</v>
          </cell>
          <cell r="H338">
            <v>0</v>
          </cell>
        </row>
        <row r="339">
          <cell r="F339">
            <v>0</v>
          </cell>
          <cell r="H339">
            <v>0</v>
          </cell>
        </row>
        <row r="340">
          <cell r="F340">
            <v>0</v>
          </cell>
          <cell r="H340">
            <v>0</v>
          </cell>
        </row>
        <row r="343">
          <cell r="F343">
            <v>0</v>
          </cell>
          <cell r="H343">
            <v>0</v>
          </cell>
        </row>
        <row r="344">
          <cell r="F344">
            <v>0</v>
          </cell>
          <cell r="H344">
            <v>0</v>
          </cell>
        </row>
        <row r="345">
          <cell r="F345">
            <v>0</v>
          </cell>
          <cell r="H345">
            <v>0</v>
          </cell>
        </row>
        <row r="347">
          <cell r="F347">
            <v>0</v>
          </cell>
          <cell r="H347">
            <v>0</v>
          </cell>
        </row>
        <row r="348">
          <cell r="F348">
            <v>0</v>
          </cell>
          <cell r="H348">
            <v>0</v>
          </cell>
        </row>
        <row r="349">
          <cell r="F349">
            <v>0</v>
          </cell>
          <cell r="H349">
            <v>0</v>
          </cell>
        </row>
        <row r="350">
          <cell r="M350">
            <v>0</v>
          </cell>
        </row>
        <row r="351">
          <cell r="F351">
            <v>0</v>
          </cell>
          <cell r="H351">
            <v>0</v>
          </cell>
        </row>
        <row r="353">
          <cell r="F353">
            <v>0</v>
          </cell>
          <cell r="H353">
            <v>0</v>
          </cell>
        </row>
        <row r="354">
          <cell r="F354">
            <v>0</v>
          </cell>
          <cell r="H354">
            <v>0</v>
          </cell>
        </row>
        <row r="355">
          <cell r="F355">
            <v>0</v>
          </cell>
          <cell r="H355">
            <v>0</v>
          </cell>
        </row>
        <row r="356">
          <cell r="F356">
            <v>0</v>
          </cell>
          <cell r="H356">
            <v>0</v>
          </cell>
        </row>
        <row r="358">
          <cell r="H358">
            <v>0</v>
          </cell>
        </row>
        <row r="359">
          <cell r="H359">
            <v>0</v>
          </cell>
        </row>
      </sheetData>
      <sheetData sheetId="2">
        <row r="9">
          <cell r="F9">
            <v>0</v>
          </cell>
          <cell r="H9">
            <v>0</v>
          </cell>
        </row>
        <row r="10">
          <cell r="F10">
            <v>0</v>
          </cell>
          <cell r="H10">
            <v>0</v>
          </cell>
        </row>
        <row r="11">
          <cell r="F11">
            <v>0</v>
          </cell>
          <cell r="H11">
            <v>0</v>
          </cell>
        </row>
        <row r="12">
          <cell r="F12">
            <v>0</v>
          </cell>
          <cell r="H12">
            <v>0</v>
          </cell>
        </row>
        <row r="13">
          <cell r="F13">
            <v>0</v>
          </cell>
          <cell r="H13">
            <v>0</v>
          </cell>
        </row>
        <row r="14">
          <cell r="F14">
            <v>0</v>
          </cell>
          <cell r="H14">
            <v>0</v>
          </cell>
        </row>
        <row r="15">
          <cell r="F15">
            <v>0</v>
          </cell>
          <cell r="H15">
            <v>0</v>
          </cell>
        </row>
        <row r="16">
          <cell r="F16">
            <v>0</v>
          </cell>
          <cell r="H16">
            <v>0</v>
          </cell>
        </row>
        <row r="17">
          <cell r="F17">
            <v>0</v>
          </cell>
          <cell r="H17">
            <v>0</v>
          </cell>
        </row>
        <row r="19">
          <cell r="F19">
            <v>0</v>
          </cell>
          <cell r="H19">
            <v>0</v>
          </cell>
        </row>
        <row r="23">
          <cell r="F23">
            <v>0</v>
          </cell>
        </row>
        <row r="24">
          <cell r="F24">
            <v>0</v>
          </cell>
          <cell r="H24">
            <v>0</v>
          </cell>
        </row>
        <row r="25">
          <cell r="F25">
            <v>0</v>
          </cell>
        </row>
        <row r="26">
          <cell r="F26">
            <v>0</v>
          </cell>
          <cell r="H26">
            <v>0</v>
          </cell>
        </row>
        <row r="27">
          <cell r="F27">
            <v>0</v>
          </cell>
        </row>
        <row r="28">
          <cell r="F28">
            <v>0</v>
          </cell>
          <cell r="H28">
            <v>0</v>
          </cell>
        </row>
        <row r="29">
          <cell r="F29">
            <v>0</v>
          </cell>
        </row>
        <row r="30">
          <cell r="F30">
            <v>0</v>
          </cell>
          <cell r="H30">
            <v>0</v>
          </cell>
        </row>
        <row r="35">
          <cell r="F35">
            <v>0</v>
          </cell>
        </row>
        <row r="36">
          <cell r="F36">
            <v>0</v>
          </cell>
          <cell r="H36">
            <v>0</v>
          </cell>
        </row>
        <row r="37">
          <cell r="F37">
            <v>0</v>
          </cell>
        </row>
        <row r="38">
          <cell r="F38">
            <v>0</v>
          </cell>
          <cell r="H38">
            <v>0</v>
          </cell>
        </row>
        <row r="39">
          <cell r="F39">
            <v>0</v>
          </cell>
        </row>
        <row r="40">
          <cell r="F40">
            <v>0</v>
          </cell>
          <cell r="H40">
            <v>0</v>
          </cell>
        </row>
        <row r="41">
          <cell r="F41">
            <v>0</v>
          </cell>
        </row>
        <row r="42">
          <cell r="F42">
            <v>0</v>
          </cell>
          <cell r="H42">
            <v>0</v>
          </cell>
        </row>
        <row r="43">
          <cell r="F43">
            <v>0</v>
          </cell>
        </row>
        <row r="44">
          <cell r="F44">
            <v>0</v>
          </cell>
          <cell r="H44">
            <v>0</v>
          </cell>
        </row>
        <row r="45">
          <cell r="F45">
            <v>0</v>
          </cell>
        </row>
        <row r="46">
          <cell r="F46">
            <v>0</v>
          </cell>
          <cell r="H46">
            <v>0</v>
          </cell>
        </row>
        <row r="47">
          <cell r="F47">
            <v>0</v>
          </cell>
        </row>
        <row r="48">
          <cell r="F48">
            <v>0</v>
          </cell>
          <cell r="H48">
            <v>0</v>
          </cell>
        </row>
        <row r="49">
          <cell r="F49">
            <v>0</v>
          </cell>
        </row>
        <row r="50">
          <cell r="F50">
            <v>0</v>
          </cell>
          <cell r="H50">
            <v>0</v>
          </cell>
        </row>
        <row r="51">
          <cell r="F51">
            <v>0</v>
          </cell>
          <cell r="H51">
            <v>0</v>
          </cell>
        </row>
        <row r="52">
          <cell r="F52">
            <v>0</v>
          </cell>
          <cell r="H52">
            <v>0</v>
          </cell>
        </row>
        <row r="54">
          <cell r="F54">
            <v>0</v>
          </cell>
          <cell r="H54">
            <v>0</v>
          </cell>
        </row>
        <row r="55">
          <cell r="F55">
            <v>0</v>
          </cell>
          <cell r="H55">
            <v>0</v>
          </cell>
        </row>
        <row r="56">
          <cell r="F56">
            <v>0</v>
          </cell>
          <cell r="H56">
            <v>0</v>
          </cell>
        </row>
        <row r="57">
          <cell r="F57">
            <v>0</v>
          </cell>
          <cell r="H57">
            <v>0</v>
          </cell>
        </row>
        <row r="59">
          <cell r="F59">
            <v>0</v>
          </cell>
        </row>
        <row r="60">
          <cell r="F60">
            <v>0</v>
          </cell>
          <cell r="H60">
            <v>0</v>
          </cell>
        </row>
        <row r="62">
          <cell r="F62">
            <v>0</v>
          </cell>
          <cell r="H62">
            <v>0</v>
          </cell>
        </row>
        <row r="63">
          <cell r="F63">
            <v>0</v>
          </cell>
          <cell r="H63">
            <v>0</v>
          </cell>
        </row>
        <row r="64">
          <cell r="F64">
            <v>0</v>
          </cell>
          <cell r="H64">
            <v>0</v>
          </cell>
        </row>
        <row r="65">
          <cell r="F65">
            <v>0</v>
          </cell>
          <cell r="H65">
            <v>0</v>
          </cell>
        </row>
        <row r="67">
          <cell r="F67">
            <v>0</v>
          </cell>
          <cell r="H67">
            <v>0</v>
          </cell>
        </row>
        <row r="68">
          <cell r="F68">
            <v>0</v>
          </cell>
          <cell r="H68">
            <v>0</v>
          </cell>
        </row>
        <row r="72">
          <cell r="F72">
            <v>0</v>
          </cell>
          <cell r="H72">
            <v>0</v>
          </cell>
        </row>
        <row r="73">
          <cell r="F73">
            <v>0</v>
          </cell>
          <cell r="H73">
            <v>0</v>
          </cell>
        </row>
        <row r="74">
          <cell r="F74">
            <v>0</v>
          </cell>
          <cell r="H74">
            <v>0</v>
          </cell>
        </row>
        <row r="75">
          <cell r="F75">
            <v>0</v>
          </cell>
          <cell r="H75">
            <v>0</v>
          </cell>
        </row>
        <row r="76">
          <cell r="F76">
            <v>0</v>
          </cell>
          <cell r="H76">
            <v>0</v>
          </cell>
        </row>
        <row r="77">
          <cell r="F77">
            <v>0</v>
          </cell>
          <cell r="H77">
            <v>0</v>
          </cell>
        </row>
        <row r="78">
          <cell r="F78">
            <v>0</v>
          </cell>
          <cell r="H78">
            <v>0</v>
          </cell>
        </row>
        <row r="79">
          <cell r="F79">
            <v>0</v>
          </cell>
          <cell r="H79">
            <v>0</v>
          </cell>
        </row>
        <row r="81">
          <cell r="F81">
            <v>0</v>
          </cell>
          <cell r="H81">
            <v>0</v>
          </cell>
        </row>
        <row r="82">
          <cell r="F82">
            <v>0</v>
          </cell>
          <cell r="H82">
            <v>0</v>
          </cell>
        </row>
        <row r="83">
          <cell r="F83">
            <v>0</v>
          </cell>
          <cell r="H83">
            <v>0</v>
          </cell>
        </row>
        <row r="84">
          <cell r="F84">
            <v>0</v>
          </cell>
          <cell r="H84">
            <v>0</v>
          </cell>
        </row>
        <row r="85">
          <cell r="F85">
            <v>0</v>
          </cell>
          <cell r="H85">
            <v>0</v>
          </cell>
        </row>
        <row r="86">
          <cell r="F86">
            <v>0</v>
          </cell>
        </row>
        <row r="87">
          <cell r="F87">
            <v>0</v>
          </cell>
          <cell r="H87">
            <v>0</v>
          </cell>
        </row>
        <row r="89">
          <cell r="F89">
            <v>0</v>
          </cell>
          <cell r="H89">
            <v>0</v>
          </cell>
        </row>
        <row r="91">
          <cell r="F91">
            <v>0</v>
          </cell>
          <cell r="H91">
            <v>0</v>
          </cell>
        </row>
        <row r="92">
          <cell r="F92">
            <v>0</v>
          </cell>
          <cell r="H92">
            <v>0</v>
          </cell>
        </row>
        <row r="93">
          <cell r="F93">
            <v>0</v>
          </cell>
          <cell r="H93">
            <v>0</v>
          </cell>
        </row>
        <row r="94">
          <cell r="F94">
            <v>0</v>
          </cell>
          <cell r="H94">
            <v>0</v>
          </cell>
        </row>
        <row r="96">
          <cell r="F96">
            <v>0</v>
          </cell>
          <cell r="H96">
            <v>0</v>
          </cell>
        </row>
        <row r="98">
          <cell r="F98">
            <v>0</v>
          </cell>
          <cell r="H98">
            <v>0</v>
          </cell>
        </row>
        <row r="99">
          <cell r="F99">
            <v>0</v>
          </cell>
          <cell r="H99">
            <v>0</v>
          </cell>
        </row>
        <row r="100">
          <cell r="F100">
            <v>0</v>
          </cell>
          <cell r="H100">
            <v>0</v>
          </cell>
        </row>
        <row r="101">
          <cell r="F101">
            <v>0</v>
          </cell>
          <cell r="H101">
            <v>0</v>
          </cell>
        </row>
        <row r="102">
          <cell r="F102">
            <v>0</v>
          </cell>
          <cell r="H102">
            <v>0</v>
          </cell>
        </row>
        <row r="103">
          <cell r="F103">
            <v>0</v>
          </cell>
          <cell r="H103">
            <v>0</v>
          </cell>
        </row>
        <row r="104">
          <cell r="F104">
            <v>0</v>
          </cell>
          <cell r="H104">
            <v>0</v>
          </cell>
        </row>
        <row r="105">
          <cell r="F105">
            <v>0</v>
          </cell>
          <cell r="H105">
            <v>0</v>
          </cell>
        </row>
        <row r="106">
          <cell r="F106">
            <v>0</v>
          </cell>
          <cell r="H106">
            <v>0</v>
          </cell>
        </row>
        <row r="107">
          <cell r="F107">
            <v>0</v>
          </cell>
          <cell r="H107">
            <v>0</v>
          </cell>
        </row>
        <row r="109">
          <cell r="F109">
            <v>0</v>
          </cell>
          <cell r="H109">
            <v>0</v>
          </cell>
        </row>
        <row r="110">
          <cell r="F110">
            <v>0</v>
          </cell>
          <cell r="H110">
            <v>0</v>
          </cell>
        </row>
        <row r="111">
          <cell r="F111">
            <v>0</v>
          </cell>
          <cell r="H111">
            <v>0</v>
          </cell>
        </row>
        <row r="112">
          <cell r="F112">
            <v>0</v>
          </cell>
          <cell r="H112">
            <v>0</v>
          </cell>
        </row>
        <row r="116">
          <cell r="F116">
            <v>0</v>
          </cell>
          <cell r="H116">
            <v>0</v>
          </cell>
        </row>
        <row r="117">
          <cell r="F117">
            <v>0</v>
          </cell>
          <cell r="H117">
            <v>0</v>
          </cell>
        </row>
        <row r="119">
          <cell r="F119">
            <v>0</v>
          </cell>
          <cell r="H119">
            <v>0</v>
          </cell>
        </row>
        <row r="120">
          <cell r="F120">
            <v>0</v>
          </cell>
          <cell r="H120">
            <v>0</v>
          </cell>
        </row>
        <row r="121">
          <cell r="F121">
            <v>0</v>
          </cell>
          <cell r="H121">
            <v>0</v>
          </cell>
        </row>
        <row r="122">
          <cell r="F122">
            <v>0</v>
          </cell>
          <cell r="H122">
            <v>0</v>
          </cell>
        </row>
        <row r="124">
          <cell r="F124">
            <v>0</v>
          </cell>
          <cell r="H124">
            <v>0</v>
          </cell>
        </row>
        <row r="125">
          <cell r="F125">
            <v>0</v>
          </cell>
          <cell r="H125">
            <v>0</v>
          </cell>
        </row>
        <row r="126">
          <cell r="F126">
            <v>0</v>
          </cell>
          <cell r="H126">
            <v>0</v>
          </cell>
        </row>
        <row r="127">
          <cell r="F127">
            <v>0</v>
          </cell>
          <cell r="H127">
            <v>0</v>
          </cell>
        </row>
        <row r="130">
          <cell r="F130">
            <v>0</v>
          </cell>
          <cell r="H130">
            <v>0</v>
          </cell>
        </row>
        <row r="131">
          <cell r="F131">
            <v>0</v>
          </cell>
          <cell r="H131">
            <v>0</v>
          </cell>
        </row>
        <row r="132">
          <cell r="F132">
            <v>0</v>
          </cell>
          <cell r="H132">
            <v>0</v>
          </cell>
        </row>
        <row r="133">
          <cell r="F133">
            <v>0</v>
          </cell>
          <cell r="H133">
            <v>0</v>
          </cell>
        </row>
        <row r="135">
          <cell r="F135">
            <v>0</v>
          </cell>
          <cell r="H135">
            <v>0</v>
          </cell>
        </row>
        <row r="136">
          <cell r="F136">
            <v>0</v>
          </cell>
          <cell r="H136">
            <v>0</v>
          </cell>
        </row>
        <row r="137">
          <cell r="F137">
            <v>0</v>
          </cell>
          <cell r="H137">
            <v>0</v>
          </cell>
        </row>
        <row r="138">
          <cell r="F138">
            <v>0</v>
          </cell>
          <cell r="H138">
            <v>0</v>
          </cell>
        </row>
        <row r="140">
          <cell r="H140">
            <v>0</v>
          </cell>
        </row>
        <row r="141">
          <cell r="F141">
            <v>0</v>
          </cell>
          <cell r="H141">
            <v>0</v>
          </cell>
        </row>
        <row r="142">
          <cell r="H142">
            <v>0</v>
          </cell>
        </row>
        <row r="143">
          <cell r="F143">
            <v>0</v>
          </cell>
          <cell r="H143">
            <v>0</v>
          </cell>
        </row>
        <row r="148">
          <cell r="F148">
            <v>0</v>
          </cell>
          <cell r="H148">
            <v>0</v>
          </cell>
        </row>
        <row r="149">
          <cell r="F149">
            <v>0</v>
          </cell>
          <cell r="H149">
            <v>0</v>
          </cell>
        </row>
        <row r="150">
          <cell r="F150">
            <v>0</v>
          </cell>
          <cell r="H150">
            <v>0</v>
          </cell>
        </row>
        <row r="151">
          <cell r="F151">
            <v>0</v>
          </cell>
          <cell r="H151">
            <v>0</v>
          </cell>
        </row>
        <row r="152">
          <cell r="F152">
            <v>0</v>
          </cell>
          <cell r="H152">
            <v>0</v>
          </cell>
        </row>
        <row r="153">
          <cell r="F153">
            <v>0</v>
          </cell>
          <cell r="H153">
            <v>0</v>
          </cell>
        </row>
        <row r="154">
          <cell r="F154">
            <v>0</v>
          </cell>
          <cell r="H154">
            <v>0</v>
          </cell>
        </row>
        <row r="156">
          <cell r="F156">
            <v>0</v>
          </cell>
          <cell r="H156">
            <v>0</v>
          </cell>
        </row>
        <row r="157">
          <cell r="F157">
            <v>0</v>
          </cell>
          <cell r="H157">
            <v>0</v>
          </cell>
        </row>
        <row r="159">
          <cell r="F159">
            <v>0</v>
          </cell>
          <cell r="H159">
            <v>0</v>
          </cell>
        </row>
        <row r="160">
          <cell r="F160">
            <v>0</v>
          </cell>
          <cell r="H160">
            <v>0</v>
          </cell>
        </row>
        <row r="161">
          <cell r="F161">
            <v>0</v>
          </cell>
          <cell r="H161">
            <v>0</v>
          </cell>
        </row>
        <row r="162">
          <cell r="F162">
            <v>0</v>
          </cell>
          <cell r="H162">
            <v>0</v>
          </cell>
        </row>
        <row r="164">
          <cell r="F164">
            <v>0</v>
          </cell>
          <cell r="H164">
            <v>0</v>
          </cell>
        </row>
        <row r="166">
          <cell r="F166">
            <v>0</v>
          </cell>
          <cell r="H166">
            <v>0</v>
          </cell>
        </row>
        <row r="167">
          <cell r="F167">
            <v>0</v>
          </cell>
          <cell r="H167">
            <v>0</v>
          </cell>
        </row>
        <row r="168">
          <cell r="F168">
            <v>0</v>
          </cell>
          <cell r="H168">
            <v>0</v>
          </cell>
        </row>
        <row r="169">
          <cell r="F169">
            <v>0</v>
          </cell>
          <cell r="H169">
            <v>0</v>
          </cell>
        </row>
        <row r="170">
          <cell r="F170">
            <v>0</v>
          </cell>
          <cell r="H170">
            <v>0</v>
          </cell>
        </row>
        <row r="171">
          <cell r="F171">
            <v>0</v>
          </cell>
          <cell r="H171">
            <v>0</v>
          </cell>
        </row>
        <row r="172">
          <cell r="F172">
            <v>0</v>
          </cell>
          <cell r="H172">
            <v>0</v>
          </cell>
        </row>
        <row r="174">
          <cell r="F174">
            <v>0</v>
          </cell>
          <cell r="H174">
            <v>0</v>
          </cell>
        </row>
        <row r="175">
          <cell r="F175">
            <v>0</v>
          </cell>
          <cell r="H175">
            <v>0</v>
          </cell>
        </row>
        <row r="177">
          <cell r="F177">
            <v>0</v>
          </cell>
          <cell r="H177">
            <v>0</v>
          </cell>
        </row>
        <row r="178">
          <cell r="F178">
            <v>0</v>
          </cell>
          <cell r="H178">
            <v>0</v>
          </cell>
        </row>
        <row r="179">
          <cell r="F179">
            <v>0</v>
          </cell>
          <cell r="H179">
            <v>0</v>
          </cell>
        </row>
        <row r="180"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2">
          <cell r="F182">
            <v>0</v>
          </cell>
          <cell r="H182">
            <v>0</v>
          </cell>
        </row>
        <row r="184">
          <cell r="F184">
            <v>0</v>
          </cell>
          <cell r="H184">
            <v>0</v>
          </cell>
        </row>
        <row r="185">
          <cell r="F185">
            <v>0</v>
          </cell>
          <cell r="H185">
            <v>0</v>
          </cell>
        </row>
        <row r="186">
          <cell r="F186">
            <v>0</v>
          </cell>
          <cell r="H186">
            <v>0</v>
          </cell>
        </row>
        <row r="187">
          <cell r="F187">
            <v>0</v>
          </cell>
          <cell r="H187">
            <v>0</v>
          </cell>
        </row>
        <row r="188">
          <cell r="F188">
            <v>0</v>
          </cell>
          <cell r="H188">
            <v>0</v>
          </cell>
        </row>
        <row r="189">
          <cell r="F189">
            <v>0</v>
          </cell>
          <cell r="H189">
            <v>0</v>
          </cell>
        </row>
        <row r="190">
          <cell r="F190">
            <v>0</v>
          </cell>
          <cell r="H190">
            <v>0</v>
          </cell>
        </row>
        <row r="193">
          <cell r="F193">
            <v>0</v>
          </cell>
          <cell r="H193">
            <v>0</v>
          </cell>
        </row>
        <row r="194">
          <cell r="F194">
            <v>0</v>
          </cell>
          <cell r="H194">
            <v>0</v>
          </cell>
        </row>
        <row r="195">
          <cell r="F195">
            <v>0</v>
          </cell>
          <cell r="H195">
            <v>0</v>
          </cell>
        </row>
        <row r="196">
          <cell r="F196">
            <v>0</v>
          </cell>
          <cell r="H196">
            <v>0</v>
          </cell>
        </row>
        <row r="198">
          <cell r="F198">
            <v>0</v>
          </cell>
          <cell r="H198">
            <v>0</v>
          </cell>
        </row>
        <row r="199">
          <cell r="F199">
            <v>0</v>
          </cell>
          <cell r="H199">
            <v>0</v>
          </cell>
        </row>
        <row r="205">
          <cell r="L205">
            <v>0</v>
          </cell>
          <cell r="M205">
            <v>0</v>
          </cell>
        </row>
        <row r="206">
          <cell r="L206">
            <v>0</v>
          </cell>
          <cell r="M206">
            <v>0</v>
          </cell>
        </row>
        <row r="211">
          <cell r="L211">
            <v>0</v>
          </cell>
        </row>
        <row r="212">
          <cell r="L212">
            <v>0</v>
          </cell>
          <cell r="M212">
            <v>0</v>
          </cell>
        </row>
        <row r="213">
          <cell r="L213">
            <v>0</v>
          </cell>
        </row>
        <row r="214">
          <cell r="L214">
            <v>0</v>
          </cell>
          <cell r="M214">
            <v>0</v>
          </cell>
        </row>
        <row r="215">
          <cell r="L215">
            <v>0</v>
          </cell>
        </row>
        <row r="216">
          <cell r="L216">
            <v>0</v>
          </cell>
          <cell r="M216">
            <v>0</v>
          </cell>
        </row>
        <row r="217">
          <cell r="L217">
            <v>0</v>
          </cell>
        </row>
        <row r="218">
          <cell r="L218">
            <v>0</v>
          </cell>
          <cell r="M218">
            <v>0</v>
          </cell>
        </row>
        <row r="223">
          <cell r="L223">
            <v>0</v>
          </cell>
        </row>
        <row r="224">
          <cell r="L224">
            <v>0</v>
          </cell>
          <cell r="M224">
            <v>0</v>
          </cell>
        </row>
        <row r="225">
          <cell r="L225">
            <v>0</v>
          </cell>
        </row>
        <row r="226">
          <cell r="L226">
            <v>0</v>
          </cell>
          <cell r="M226">
            <v>0</v>
          </cell>
        </row>
        <row r="227">
          <cell r="L227">
            <v>0</v>
          </cell>
        </row>
        <row r="228">
          <cell r="L228">
            <v>0</v>
          </cell>
          <cell r="M228">
            <v>0</v>
          </cell>
        </row>
        <row r="229">
          <cell r="L229">
            <v>0</v>
          </cell>
        </row>
        <row r="230">
          <cell r="L230">
            <v>0</v>
          </cell>
          <cell r="M230">
            <v>0</v>
          </cell>
        </row>
        <row r="231">
          <cell r="L231">
            <v>0</v>
          </cell>
        </row>
        <row r="232">
          <cell r="L232">
            <v>0</v>
          </cell>
          <cell r="M232">
            <v>0</v>
          </cell>
        </row>
        <row r="233">
          <cell r="L233">
            <v>0</v>
          </cell>
        </row>
        <row r="234">
          <cell r="L234">
            <v>0</v>
          </cell>
          <cell r="M234">
            <v>0</v>
          </cell>
        </row>
        <row r="235">
          <cell r="L235">
            <v>0</v>
          </cell>
        </row>
        <row r="236">
          <cell r="L236">
            <v>0</v>
          </cell>
          <cell r="M236">
            <v>0</v>
          </cell>
        </row>
        <row r="237">
          <cell r="L237">
            <v>0</v>
          </cell>
        </row>
        <row r="238">
          <cell r="L238">
            <v>0</v>
          </cell>
          <cell r="M238">
            <v>0</v>
          </cell>
        </row>
        <row r="247">
          <cell r="L247">
            <v>0</v>
          </cell>
        </row>
        <row r="248">
          <cell r="L248">
            <v>0</v>
          </cell>
          <cell r="M248">
            <v>0</v>
          </cell>
        </row>
        <row r="250">
          <cell r="L250">
            <v>0</v>
          </cell>
          <cell r="M250">
            <v>0</v>
          </cell>
        </row>
        <row r="251">
          <cell r="L251">
            <v>0</v>
          </cell>
          <cell r="M251">
            <v>0</v>
          </cell>
        </row>
        <row r="252">
          <cell r="L252">
            <v>0</v>
          </cell>
          <cell r="M252">
            <v>0</v>
          </cell>
        </row>
        <row r="253">
          <cell r="L253">
            <v>0</v>
          </cell>
          <cell r="M253">
            <v>0</v>
          </cell>
        </row>
        <row r="255">
          <cell r="L255">
            <v>0</v>
          </cell>
          <cell r="M255">
            <v>0</v>
          </cell>
        </row>
        <row r="256">
          <cell r="L256">
            <v>0</v>
          </cell>
          <cell r="M256">
            <v>0</v>
          </cell>
        </row>
        <row r="260">
          <cell r="L260">
            <v>0</v>
          </cell>
          <cell r="M260">
            <v>0</v>
          </cell>
        </row>
        <row r="261">
          <cell r="L261">
            <v>0</v>
          </cell>
          <cell r="M261">
            <v>0</v>
          </cell>
        </row>
        <row r="262">
          <cell r="L262">
            <v>0</v>
          </cell>
          <cell r="M262">
            <v>0</v>
          </cell>
        </row>
        <row r="263">
          <cell r="L263">
            <v>0</v>
          </cell>
          <cell r="M263">
            <v>0</v>
          </cell>
        </row>
        <row r="264">
          <cell r="L264">
            <v>0</v>
          </cell>
          <cell r="M264">
            <v>0</v>
          </cell>
        </row>
        <row r="265">
          <cell r="L265">
            <v>0</v>
          </cell>
          <cell r="M265">
            <v>0</v>
          </cell>
        </row>
        <row r="266">
          <cell r="L266">
            <v>0</v>
          </cell>
          <cell r="M266">
            <v>0</v>
          </cell>
        </row>
        <row r="267">
          <cell r="L267">
            <v>0</v>
          </cell>
          <cell r="M267">
            <v>0</v>
          </cell>
        </row>
        <row r="269">
          <cell r="L269">
            <v>0</v>
          </cell>
          <cell r="M269">
            <v>0</v>
          </cell>
        </row>
        <row r="270">
          <cell r="L270">
            <v>0</v>
          </cell>
          <cell r="M270">
            <v>0</v>
          </cell>
        </row>
        <row r="271">
          <cell r="L271">
            <v>0</v>
          </cell>
          <cell r="M271">
            <v>0</v>
          </cell>
        </row>
        <row r="272">
          <cell r="L272">
            <v>0</v>
          </cell>
          <cell r="M272">
            <v>0</v>
          </cell>
        </row>
        <row r="273">
          <cell r="L273">
            <v>0</v>
          </cell>
          <cell r="M273">
            <v>0</v>
          </cell>
        </row>
        <row r="274">
          <cell r="L274">
            <v>0</v>
          </cell>
        </row>
        <row r="275">
          <cell r="L275">
            <v>0</v>
          </cell>
          <cell r="M275">
            <v>0</v>
          </cell>
        </row>
        <row r="277">
          <cell r="L277">
            <v>0</v>
          </cell>
          <cell r="M277">
            <v>0</v>
          </cell>
        </row>
        <row r="279">
          <cell r="L279">
            <v>0</v>
          </cell>
          <cell r="M279">
            <v>0</v>
          </cell>
        </row>
        <row r="280">
          <cell r="L280">
            <v>0</v>
          </cell>
          <cell r="M280">
            <v>0</v>
          </cell>
        </row>
        <row r="281">
          <cell r="L281">
            <v>0</v>
          </cell>
          <cell r="M281">
            <v>0</v>
          </cell>
        </row>
        <row r="282">
          <cell r="L282">
            <v>0</v>
          </cell>
          <cell r="M282">
            <v>0</v>
          </cell>
        </row>
        <row r="284">
          <cell r="L284">
            <v>0</v>
          </cell>
          <cell r="M284">
            <v>0</v>
          </cell>
        </row>
        <row r="286">
          <cell r="L286">
            <v>0</v>
          </cell>
          <cell r="M286">
            <v>0</v>
          </cell>
        </row>
        <row r="287">
          <cell r="L287">
            <v>0</v>
          </cell>
          <cell r="M287">
            <v>0</v>
          </cell>
        </row>
        <row r="288">
          <cell r="L288">
            <v>0</v>
          </cell>
          <cell r="M288">
            <v>0</v>
          </cell>
        </row>
        <row r="289">
          <cell r="L289">
            <v>0</v>
          </cell>
          <cell r="M289">
            <v>0</v>
          </cell>
        </row>
        <row r="290">
          <cell r="L290">
            <v>0</v>
          </cell>
          <cell r="M290">
            <v>0</v>
          </cell>
        </row>
        <row r="291">
          <cell r="L291">
            <v>0</v>
          </cell>
          <cell r="M291">
            <v>0</v>
          </cell>
        </row>
        <row r="292">
          <cell r="L292">
            <v>0</v>
          </cell>
          <cell r="M292">
            <v>0</v>
          </cell>
        </row>
        <row r="293">
          <cell r="L293">
            <v>0</v>
          </cell>
          <cell r="M293">
            <v>0</v>
          </cell>
        </row>
        <row r="294">
          <cell r="L294">
            <v>0</v>
          </cell>
          <cell r="M294">
            <v>0</v>
          </cell>
        </row>
        <row r="295">
          <cell r="L295">
            <v>0</v>
          </cell>
          <cell r="M295">
            <v>0</v>
          </cell>
        </row>
        <row r="297">
          <cell r="L297">
            <v>0</v>
          </cell>
          <cell r="M297">
            <v>0</v>
          </cell>
        </row>
        <row r="298">
          <cell r="L298">
            <v>0</v>
          </cell>
          <cell r="M298">
            <v>0</v>
          </cell>
        </row>
        <row r="299">
          <cell r="L299">
            <v>0</v>
          </cell>
          <cell r="M299">
            <v>0</v>
          </cell>
        </row>
        <row r="300">
          <cell r="L300">
            <v>0</v>
          </cell>
          <cell r="M300">
            <v>0</v>
          </cell>
        </row>
        <row r="304">
          <cell r="L304">
            <v>0</v>
          </cell>
          <cell r="M304">
            <v>0</v>
          </cell>
        </row>
        <row r="305">
          <cell r="L305">
            <v>0</v>
          </cell>
          <cell r="M305">
            <v>0</v>
          </cell>
        </row>
        <row r="307">
          <cell r="L307">
            <v>0</v>
          </cell>
          <cell r="M307">
            <v>0</v>
          </cell>
        </row>
        <row r="308">
          <cell r="L308">
            <v>0</v>
          </cell>
          <cell r="M308">
            <v>0</v>
          </cell>
        </row>
        <row r="309">
          <cell r="L309">
            <v>0</v>
          </cell>
          <cell r="M309">
            <v>0</v>
          </cell>
        </row>
        <row r="310">
          <cell r="L310">
            <v>0</v>
          </cell>
          <cell r="M310">
            <v>0</v>
          </cell>
        </row>
        <row r="312">
          <cell r="L312">
            <v>0</v>
          </cell>
          <cell r="M312">
            <v>0</v>
          </cell>
        </row>
        <row r="313">
          <cell r="L313">
            <v>0</v>
          </cell>
          <cell r="M313">
            <v>0</v>
          </cell>
        </row>
        <row r="314">
          <cell r="L314">
            <v>0</v>
          </cell>
          <cell r="M314">
            <v>0</v>
          </cell>
        </row>
        <row r="315">
          <cell r="L315">
            <v>0</v>
          </cell>
          <cell r="M315">
            <v>0</v>
          </cell>
        </row>
        <row r="318">
          <cell r="L318">
            <v>0</v>
          </cell>
          <cell r="M318">
            <v>0</v>
          </cell>
        </row>
        <row r="319">
          <cell r="L319">
            <v>0</v>
          </cell>
          <cell r="M319">
            <v>0</v>
          </cell>
        </row>
        <row r="320">
          <cell r="L320">
            <v>0</v>
          </cell>
          <cell r="M320">
            <v>0</v>
          </cell>
        </row>
        <row r="321">
          <cell r="L321">
            <v>0</v>
          </cell>
          <cell r="M321">
            <v>0</v>
          </cell>
        </row>
        <row r="323">
          <cell r="L323">
            <v>0</v>
          </cell>
          <cell r="M323">
            <v>0</v>
          </cell>
        </row>
        <row r="324">
          <cell r="L324">
            <v>0</v>
          </cell>
          <cell r="M324">
            <v>0</v>
          </cell>
        </row>
        <row r="325">
          <cell r="L325">
            <v>0</v>
          </cell>
          <cell r="M325">
            <v>0</v>
          </cell>
        </row>
        <row r="326">
          <cell r="L326">
            <v>0</v>
          </cell>
          <cell r="M326">
            <v>0</v>
          </cell>
        </row>
        <row r="328">
          <cell r="M328">
            <v>0</v>
          </cell>
        </row>
        <row r="329">
          <cell r="M329">
            <v>0</v>
          </cell>
        </row>
        <row r="330">
          <cell r="M330">
            <v>0</v>
          </cell>
        </row>
        <row r="331">
          <cell r="M331">
            <v>0</v>
          </cell>
        </row>
        <row r="337">
          <cell r="F337">
            <v>0</v>
          </cell>
          <cell r="H337">
            <v>0</v>
          </cell>
        </row>
        <row r="338">
          <cell r="F338">
            <v>0</v>
          </cell>
          <cell r="H338">
            <v>0</v>
          </cell>
        </row>
        <row r="339">
          <cell r="F339">
            <v>0</v>
          </cell>
          <cell r="H339">
            <v>0</v>
          </cell>
        </row>
        <row r="340">
          <cell r="F340">
            <v>0</v>
          </cell>
          <cell r="H340">
            <v>0</v>
          </cell>
        </row>
        <row r="343">
          <cell r="F343">
            <v>0</v>
          </cell>
          <cell r="H343">
            <v>0</v>
          </cell>
        </row>
        <row r="344">
          <cell r="F344">
            <v>0</v>
          </cell>
          <cell r="H344">
            <v>0</v>
          </cell>
        </row>
        <row r="345">
          <cell r="F345">
            <v>0</v>
          </cell>
          <cell r="H345">
            <v>0</v>
          </cell>
        </row>
        <row r="347">
          <cell r="F347">
            <v>0</v>
          </cell>
          <cell r="H347">
            <v>0</v>
          </cell>
        </row>
        <row r="348">
          <cell r="F348">
            <v>0</v>
          </cell>
          <cell r="H348">
            <v>0</v>
          </cell>
        </row>
        <row r="349">
          <cell r="F349">
            <v>0</v>
          </cell>
          <cell r="H349">
            <v>0</v>
          </cell>
        </row>
        <row r="350">
          <cell r="M350">
            <v>0</v>
          </cell>
        </row>
        <row r="351">
          <cell r="F351">
            <v>0</v>
          </cell>
          <cell r="H351">
            <v>0</v>
          </cell>
        </row>
        <row r="353">
          <cell r="F353">
            <v>0</v>
          </cell>
          <cell r="H353">
            <v>0</v>
          </cell>
        </row>
        <row r="354">
          <cell r="F354">
            <v>0</v>
          </cell>
          <cell r="H354">
            <v>0</v>
          </cell>
        </row>
        <row r="355">
          <cell r="F355">
            <v>0</v>
          </cell>
          <cell r="H355">
            <v>0</v>
          </cell>
        </row>
        <row r="356">
          <cell r="F356">
            <v>0</v>
          </cell>
          <cell r="H356">
            <v>0</v>
          </cell>
        </row>
        <row r="358">
          <cell r="H358">
            <v>0</v>
          </cell>
        </row>
        <row r="359">
          <cell r="H359">
            <v>0</v>
          </cell>
        </row>
      </sheetData>
      <sheetData sheetId="3">
        <row r="9">
          <cell r="F9">
            <v>0</v>
          </cell>
          <cell r="H9">
            <v>0</v>
          </cell>
        </row>
        <row r="10">
          <cell r="F10">
            <v>0</v>
          </cell>
          <cell r="H10">
            <v>0</v>
          </cell>
        </row>
        <row r="11">
          <cell r="F11">
            <v>0</v>
          </cell>
          <cell r="H11">
            <v>0</v>
          </cell>
        </row>
        <row r="12">
          <cell r="F12">
            <v>0</v>
          </cell>
          <cell r="H12">
            <v>0</v>
          </cell>
        </row>
        <row r="13">
          <cell r="F13">
            <v>0</v>
          </cell>
          <cell r="H13">
            <v>0</v>
          </cell>
        </row>
        <row r="14">
          <cell r="F14">
            <v>0</v>
          </cell>
          <cell r="H14">
            <v>0</v>
          </cell>
        </row>
        <row r="15">
          <cell r="F15">
            <v>0</v>
          </cell>
          <cell r="H15">
            <v>0</v>
          </cell>
        </row>
        <row r="16">
          <cell r="F16">
            <v>0</v>
          </cell>
          <cell r="H16">
            <v>0</v>
          </cell>
        </row>
        <row r="17">
          <cell r="F17">
            <v>0</v>
          </cell>
          <cell r="H17">
            <v>0</v>
          </cell>
        </row>
        <row r="19">
          <cell r="F19">
            <v>0</v>
          </cell>
          <cell r="H19">
            <v>0</v>
          </cell>
        </row>
        <row r="23">
          <cell r="F23">
            <v>0</v>
          </cell>
        </row>
        <row r="24">
          <cell r="F24">
            <v>0</v>
          </cell>
          <cell r="H24">
            <v>0</v>
          </cell>
        </row>
        <row r="25">
          <cell r="F25">
            <v>0</v>
          </cell>
        </row>
        <row r="26">
          <cell r="F26">
            <v>0</v>
          </cell>
          <cell r="H26">
            <v>0</v>
          </cell>
        </row>
        <row r="27">
          <cell r="F27">
            <v>0</v>
          </cell>
        </row>
        <row r="28">
          <cell r="F28">
            <v>0</v>
          </cell>
          <cell r="H28">
            <v>0</v>
          </cell>
        </row>
        <row r="29">
          <cell r="F29">
            <v>0</v>
          </cell>
        </row>
        <row r="30">
          <cell r="F30">
            <v>0</v>
          </cell>
          <cell r="H30">
            <v>0</v>
          </cell>
        </row>
        <row r="35">
          <cell r="F35">
            <v>0</v>
          </cell>
        </row>
        <row r="36">
          <cell r="F36">
            <v>0</v>
          </cell>
          <cell r="H36">
            <v>0</v>
          </cell>
        </row>
        <row r="37">
          <cell r="F37">
            <v>0</v>
          </cell>
        </row>
        <row r="38">
          <cell r="F38">
            <v>0</v>
          </cell>
          <cell r="H38">
            <v>0</v>
          </cell>
        </row>
        <row r="39">
          <cell r="F39">
            <v>0</v>
          </cell>
        </row>
        <row r="40">
          <cell r="F40">
            <v>0</v>
          </cell>
          <cell r="H40">
            <v>0</v>
          </cell>
        </row>
        <row r="41">
          <cell r="F41">
            <v>0</v>
          </cell>
        </row>
        <row r="42">
          <cell r="F42">
            <v>0</v>
          </cell>
          <cell r="H42">
            <v>0</v>
          </cell>
        </row>
        <row r="43">
          <cell r="F43">
            <v>0</v>
          </cell>
        </row>
        <row r="44">
          <cell r="F44">
            <v>0</v>
          </cell>
          <cell r="H44">
            <v>0</v>
          </cell>
        </row>
        <row r="45">
          <cell r="F45">
            <v>0</v>
          </cell>
        </row>
        <row r="46">
          <cell r="F46">
            <v>0</v>
          </cell>
          <cell r="H46">
            <v>0</v>
          </cell>
        </row>
        <row r="47">
          <cell r="F47">
            <v>0</v>
          </cell>
        </row>
        <row r="48">
          <cell r="F48">
            <v>0</v>
          </cell>
          <cell r="H48">
            <v>0</v>
          </cell>
        </row>
        <row r="49">
          <cell r="F49">
            <v>0</v>
          </cell>
        </row>
        <row r="50">
          <cell r="F50">
            <v>0</v>
          </cell>
          <cell r="H50">
            <v>0</v>
          </cell>
        </row>
        <row r="54">
          <cell r="F54">
            <v>0</v>
          </cell>
          <cell r="H54">
            <v>0</v>
          </cell>
        </row>
        <row r="55">
          <cell r="F55">
            <v>0</v>
          </cell>
          <cell r="H55">
            <v>0</v>
          </cell>
        </row>
        <row r="56">
          <cell r="F56">
            <v>0</v>
          </cell>
          <cell r="H56">
            <v>0</v>
          </cell>
        </row>
        <row r="57">
          <cell r="F57">
            <v>0</v>
          </cell>
          <cell r="H57">
            <v>0</v>
          </cell>
        </row>
        <row r="59">
          <cell r="F59">
            <v>0</v>
          </cell>
        </row>
        <row r="60">
          <cell r="F60">
            <v>0</v>
          </cell>
          <cell r="H60">
            <v>0</v>
          </cell>
        </row>
        <row r="62">
          <cell r="F62">
            <v>0</v>
          </cell>
          <cell r="H62">
            <v>0</v>
          </cell>
        </row>
        <row r="63">
          <cell r="F63">
            <v>0</v>
          </cell>
          <cell r="H63">
            <v>0</v>
          </cell>
        </row>
        <row r="64">
          <cell r="F64">
            <v>0</v>
          </cell>
          <cell r="H64">
            <v>0</v>
          </cell>
        </row>
        <row r="65">
          <cell r="F65">
            <v>0</v>
          </cell>
          <cell r="H65">
            <v>0</v>
          </cell>
        </row>
        <row r="67">
          <cell r="F67">
            <v>0</v>
          </cell>
          <cell r="H67">
            <v>0</v>
          </cell>
        </row>
        <row r="68">
          <cell r="F68">
            <v>0</v>
          </cell>
          <cell r="H68">
            <v>0</v>
          </cell>
        </row>
        <row r="72">
          <cell r="F72">
            <v>0</v>
          </cell>
          <cell r="H72">
            <v>0</v>
          </cell>
        </row>
        <row r="73">
          <cell r="F73">
            <v>0</v>
          </cell>
          <cell r="H73">
            <v>0</v>
          </cell>
        </row>
        <row r="74">
          <cell r="F74">
            <v>0</v>
          </cell>
          <cell r="H74">
            <v>0</v>
          </cell>
        </row>
        <row r="75">
          <cell r="F75">
            <v>0</v>
          </cell>
          <cell r="H75">
            <v>0</v>
          </cell>
        </row>
        <row r="76">
          <cell r="F76">
            <v>0</v>
          </cell>
          <cell r="H76">
            <v>0</v>
          </cell>
        </row>
        <row r="77">
          <cell r="F77">
            <v>0</v>
          </cell>
          <cell r="H77">
            <v>0</v>
          </cell>
        </row>
        <row r="78">
          <cell r="F78">
            <v>0</v>
          </cell>
          <cell r="H78">
            <v>0</v>
          </cell>
        </row>
        <row r="79">
          <cell r="F79">
            <v>0</v>
          </cell>
          <cell r="H79">
            <v>0</v>
          </cell>
        </row>
        <row r="81">
          <cell r="F81">
            <v>0</v>
          </cell>
          <cell r="H81">
            <v>0</v>
          </cell>
        </row>
        <row r="82">
          <cell r="F82">
            <v>0</v>
          </cell>
          <cell r="H82">
            <v>0</v>
          </cell>
        </row>
        <row r="83">
          <cell r="F83">
            <v>0</v>
          </cell>
          <cell r="H83">
            <v>0</v>
          </cell>
        </row>
        <row r="84">
          <cell r="F84">
            <v>0</v>
          </cell>
          <cell r="H84">
            <v>0</v>
          </cell>
        </row>
        <row r="85">
          <cell r="F85">
            <v>0</v>
          </cell>
          <cell r="H85">
            <v>0</v>
          </cell>
        </row>
        <row r="86">
          <cell r="F86">
            <v>0</v>
          </cell>
        </row>
        <row r="87">
          <cell r="F87">
            <v>0</v>
          </cell>
          <cell r="H87">
            <v>0</v>
          </cell>
        </row>
        <row r="89">
          <cell r="F89">
            <v>0</v>
          </cell>
          <cell r="H89">
            <v>0</v>
          </cell>
        </row>
        <row r="91">
          <cell r="F91">
            <v>0</v>
          </cell>
          <cell r="H91">
            <v>0</v>
          </cell>
        </row>
        <row r="92">
          <cell r="F92">
            <v>0</v>
          </cell>
          <cell r="H92">
            <v>0</v>
          </cell>
        </row>
        <row r="93">
          <cell r="F93">
            <v>0</v>
          </cell>
          <cell r="H93">
            <v>0</v>
          </cell>
        </row>
        <row r="94">
          <cell r="F94">
            <v>0</v>
          </cell>
          <cell r="H94">
            <v>0</v>
          </cell>
        </row>
        <row r="96">
          <cell r="F96">
            <v>0</v>
          </cell>
          <cell r="H96">
            <v>0</v>
          </cell>
        </row>
        <row r="98">
          <cell r="F98">
            <v>0</v>
          </cell>
          <cell r="H98">
            <v>0</v>
          </cell>
        </row>
        <row r="99">
          <cell r="F99">
            <v>0</v>
          </cell>
          <cell r="H99">
            <v>0</v>
          </cell>
        </row>
        <row r="100">
          <cell r="F100">
            <v>0</v>
          </cell>
          <cell r="H100">
            <v>0</v>
          </cell>
        </row>
        <row r="101">
          <cell r="F101">
            <v>0</v>
          </cell>
          <cell r="H101">
            <v>0</v>
          </cell>
        </row>
        <row r="102">
          <cell r="F102">
            <v>0</v>
          </cell>
          <cell r="H102">
            <v>0</v>
          </cell>
        </row>
        <row r="103">
          <cell r="F103">
            <v>0</v>
          </cell>
          <cell r="H103">
            <v>0</v>
          </cell>
        </row>
        <row r="104">
          <cell r="F104">
            <v>0</v>
          </cell>
          <cell r="H104">
            <v>0</v>
          </cell>
        </row>
        <row r="105">
          <cell r="F105">
            <v>0</v>
          </cell>
          <cell r="H105">
            <v>0</v>
          </cell>
        </row>
        <row r="106">
          <cell r="F106">
            <v>0</v>
          </cell>
          <cell r="H106">
            <v>0</v>
          </cell>
        </row>
        <row r="107">
          <cell r="F107">
            <v>0</v>
          </cell>
          <cell r="H107">
            <v>0</v>
          </cell>
        </row>
        <row r="109">
          <cell r="F109">
            <v>0</v>
          </cell>
          <cell r="H109">
            <v>0</v>
          </cell>
        </row>
        <row r="110">
          <cell r="F110">
            <v>0</v>
          </cell>
          <cell r="H110">
            <v>0</v>
          </cell>
        </row>
        <row r="111">
          <cell r="F111">
            <v>0</v>
          </cell>
          <cell r="H111">
            <v>0</v>
          </cell>
        </row>
        <row r="112">
          <cell r="F112">
            <v>0</v>
          </cell>
          <cell r="H112">
            <v>0</v>
          </cell>
        </row>
        <row r="116">
          <cell r="F116">
            <v>0</v>
          </cell>
          <cell r="H116">
            <v>0</v>
          </cell>
        </row>
        <row r="117">
          <cell r="F117">
            <v>0</v>
          </cell>
          <cell r="H117">
            <v>0</v>
          </cell>
        </row>
        <row r="119">
          <cell r="F119">
            <v>0</v>
          </cell>
          <cell r="H119">
            <v>0</v>
          </cell>
        </row>
        <row r="120">
          <cell r="F120">
            <v>0</v>
          </cell>
          <cell r="H120">
            <v>0</v>
          </cell>
        </row>
        <row r="121">
          <cell r="F121">
            <v>0</v>
          </cell>
          <cell r="H121">
            <v>0</v>
          </cell>
        </row>
        <row r="122">
          <cell r="F122">
            <v>0</v>
          </cell>
          <cell r="H122">
            <v>0</v>
          </cell>
        </row>
        <row r="124">
          <cell r="F124">
            <v>0</v>
          </cell>
          <cell r="H124">
            <v>0</v>
          </cell>
        </row>
        <row r="125">
          <cell r="F125">
            <v>0</v>
          </cell>
          <cell r="H125">
            <v>0</v>
          </cell>
        </row>
        <row r="126">
          <cell r="F126">
            <v>0</v>
          </cell>
          <cell r="H126">
            <v>0</v>
          </cell>
        </row>
        <row r="127">
          <cell r="F127">
            <v>0</v>
          </cell>
          <cell r="H127">
            <v>0</v>
          </cell>
        </row>
        <row r="130">
          <cell r="F130">
            <v>0</v>
          </cell>
          <cell r="H130">
            <v>0</v>
          </cell>
        </row>
        <row r="131">
          <cell r="F131">
            <v>0</v>
          </cell>
          <cell r="H131">
            <v>0</v>
          </cell>
        </row>
        <row r="132">
          <cell r="F132">
            <v>0</v>
          </cell>
          <cell r="H132">
            <v>0</v>
          </cell>
        </row>
        <row r="133">
          <cell r="F133">
            <v>0</v>
          </cell>
          <cell r="H133">
            <v>0</v>
          </cell>
        </row>
        <row r="135">
          <cell r="F135">
            <v>0</v>
          </cell>
          <cell r="H135">
            <v>0</v>
          </cell>
        </row>
        <row r="136">
          <cell r="F136">
            <v>0</v>
          </cell>
          <cell r="H136">
            <v>0</v>
          </cell>
        </row>
        <row r="137">
          <cell r="F137">
            <v>0</v>
          </cell>
          <cell r="H137">
            <v>0</v>
          </cell>
        </row>
        <row r="138">
          <cell r="F138">
            <v>0</v>
          </cell>
          <cell r="H138">
            <v>0</v>
          </cell>
        </row>
        <row r="140">
          <cell r="H140">
            <v>0</v>
          </cell>
        </row>
        <row r="141">
          <cell r="F141">
            <v>0</v>
          </cell>
          <cell r="H141">
            <v>0</v>
          </cell>
        </row>
        <row r="142">
          <cell r="H142">
            <v>0</v>
          </cell>
        </row>
        <row r="143">
          <cell r="F143">
            <v>0</v>
          </cell>
          <cell r="H143">
            <v>0</v>
          </cell>
        </row>
        <row r="148">
          <cell r="F148">
            <v>0</v>
          </cell>
          <cell r="H148">
            <v>0</v>
          </cell>
        </row>
        <row r="149">
          <cell r="F149">
            <v>0</v>
          </cell>
          <cell r="H149">
            <v>0</v>
          </cell>
        </row>
        <row r="150">
          <cell r="F150">
            <v>0</v>
          </cell>
          <cell r="H150">
            <v>0</v>
          </cell>
        </row>
        <row r="151">
          <cell r="F151">
            <v>0</v>
          </cell>
          <cell r="H151">
            <v>0</v>
          </cell>
        </row>
        <row r="152">
          <cell r="F152">
            <v>0</v>
          </cell>
          <cell r="H152">
            <v>0</v>
          </cell>
        </row>
        <row r="153">
          <cell r="F153">
            <v>0</v>
          </cell>
          <cell r="H153">
            <v>0</v>
          </cell>
        </row>
        <row r="154">
          <cell r="F154">
            <v>0</v>
          </cell>
          <cell r="H154">
            <v>0</v>
          </cell>
        </row>
        <row r="156">
          <cell r="F156">
            <v>0</v>
          </cell>
          <cell r="H156">
            <v>0</v>
          </cell>
        </row>
        <row r="157">
          <cell r="F157">
            <v>0</v>
          </cell>
          <cell r="H157">
            <v>0</v>
          </cell>
        </row>
        <row r="159">
          <cell r="F159">
            <v>0</v>
          </cell>
          <cell r="H159">
            <v>0</v>
          </cell>
        </row>
        <row r="160">
          <cell r="F160">
            <v>0</v>
          </cell>
          <cell r="H160">
            <v>0</v>
          </cell>
        </row>
        <row r="161">
          <cell r="F161">
            <v>0</v>
          </cell>
          <cell r="H161">
            <v>0</v>
          </cell>
        </row>
        <row r="162">
          <cell r="F162">
            <v>0</v>
          </cell>
          <cell r="H162">
            <v>0</v>
          </cell>
        </row>
        <row r="164">
          <cell r="F164">
            <v>0</v>
          </cell>
          <cell r="H164">
            <v>0</v>
          </cell>
        </row>
        <row r="166">
          <cell r="F166">
            <v>0</v>
          </cell>
          <cell r="H166">
            <v>0</v>
          </cell>
        </row>
        <row r="167">
          <cell r="F167">
            <v>0</v>
          </cell>
          <cell r="H167">
            <v>0</v>
          </cell>
        </row>
        <row r="168">
          <cell r="F168">
            <v>0</v>
          </cell>
          <cell r="H168">
            <v>0</v>
          </cell>
        </row>
        <row r="169">
          <cell r="F169">
            <v>0</v>
          </cell>
          <cell r="H169">
            <v>0</v>
          </cell>
        </row>
        <row r="170">
          <cell r="F170">
            <v>0</v>
          </cell>
          <cell r="H170">
            <v>0</v>
          </cell>
        </row>
        <row r="171">
          <cell r="F171">
            <v>0</v>
          </cell>
          <cell r="H171">
            <v>0</v>
          </cell>
        </row>
        <row r="172">
          <cell r="F172">
            <v>0</v>
          </cell>
          <cell r="H172">
            <v>0</v>
          </cell>
        </row>
        <row r="174">
          <cell r="F174">
            <v>0</v>
          </cell>
          <cell r="H174">
            <v>0</v>
          </cell>
        </row>
        <row r="175">
          <cell r="F175">
            <v>0</v>
          </cell>
          <cell r="H175">
            <v>0</v>
          </cell>
        </row>
        <row r="177">
          <cell r="F177">
            <v>0</v>
          </cell>
          <cell r="H177">
            <v>0</v>
          </cell>
        </row>
        <row r="178">
          <cell r="F178">
            <v>0</v>
          </cell>
          <cell r="H178">
            <v>0</v>
          </cell>
        </row>
        <row r="179">
          <cell r="F179">
            <v>0</v>
          </cell>
          <cell r="H179">
            <v>0</v>
          </cell>
        </row>
        <row r="180"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2">
          <cell r="F182">
            <v>0</v>
          </cell>
          <cell r="H182">
            <v>0</v>
          </cell>
        </row>
        <row r="184">
          <cell r="F184">
            <v>0</v>
          </cell>
          <cell r="H184">
            <v>0</v>
          </cell>
        </row>
        <row r="185">
          <cell r="F185">
            <v>0</v>
          </cell>
          <cell r="H185">
            <v>0</v>
          </cell>
        </row>
        <row r="186">
          <cell r="F186">
            <v>0</v>
          </cell>
          <cell r="H186">
            <v>0</v>
          </cell>
        </row>
        <row r="187">
          <cell r="F187">
            <v>0</v>
          </cell>
          <cell r="H187">
            <v>0</v>
          </cell>
        </row>
        <row r="188">
          <cell r="F188">
            <v>0</v>
          </cell>
          <cell r="H188">
            <v>0</v>
          </cell>
        </row>
        <row r="189">
          <cell r="F189">
            <v>0</v>
          </cell>
          <cell r="H189">
            <v>0</v>
          </cell>
        </row>
        <row r="190">
          <cell r="F190">
            <v>0</v>
          </cell>
          <cell r="H190">
            <v>0</v>
          </cell>
        </row>
        <row r="193">
          <cell r="F193">
            <v>0</v>
          </cell>
          <cell r="H193">
            <v>0</v>
          </cell>
        </row>
        <row r="194">
          <cell r="F194">
            <v>0</v>
          </cell>
          <cell r="H194">
            <v>0</v>
          </cell>
        </row>
        <row r="195">
          <cell r="F195">
            <v>0</v>
          </cell>
          <cell r="H195">
            <v>0</v>
          </cell>
        </row>
        <row r="196">
          <cell r="F196">
            <v>0</v>
          </cell>
          <cell r="H196">
            <v>0</v>
          </cell>
        </row>
        <row r="198">
          <cell r="F198">
            <v>0</v>
          </cell>
          <cell r="H198">
            <v>0</v>
          </cell>
        </row>
        <row r="199">
          <cell r="F199">
            <v>0</v>
          </cell>
          <cell r="H199">
            <v>0</v>
          </cell>
        </row>
        <row r="205">
          <cell r="L205">
            <v>0</v>
          </cell>
          <cell r="M205">
            <v>0</v>
          </cell>
        </row>
        <row r="206">
          <cell r="L206">
            <v>0</v>
          </cell>
          <cell r="M206">
            <v>0</v>
          </cell>
        </row>
        <row r="211">
          <cell r="L211">
            <v>0</v>
          </cell>
        </row>
        <row r="212">
          <cell r="L212">
            <v>0</v>
          </cell>
          <cell r="M212">
            <v>0</v>
          </cell>
        </row>
        <row r="213">
          <cell r="L213">
            <v>0</v>
          </cell>
        </row>
        <row r="214">
          <cell r="L214">
            <v>0</v>
          </cell>
          <cell r="M214">
            <v>0</v>
          </cell>
        </row>
        <row r="215">
          <cell r="L215">
            <v>0</v>
          </cell>
        </row>
        <row r="216">
          <cell r="L216">
            <v>0</v>
          </cell>
          <cell r="M216">
            <v>0</v>
          </cell>
        </row>
        <row r="217">
          <cell r="L217">
            <v>0</v>
          </cell>
        </row>
        <row r="218">
          <cell r="L218">
            <v>0</v>
          </cell>
          <cell r="M218">
            <v>0</v>
          </cell>
        </row>
        <row r="223">
          <cell r="L223">
            <v>0</v>
          </cell>
        </row>
        <row r="224">
          <cell r="L224">
            <v>0</v>
          </cell>
          <cell r="M224">
            <v>0</v>
          </cell>
        </row>
        <row r="225">
          <cell r="L225">
            <v>0</v>
          </cell>
        </row>
        <row r="226">
          <cell r="L226">
            <v>0</v>
          </cell>
          <cell r="M226">
            <v>0</v>
          </cell>
        </row>
        <row r="227">
          <cell r="L227">
            <v>0</v>
          </cell>
        </row>
        <row r="228">
          <cell r="L228">
            <v>0</v>
          </cell>
          <cell r="M228">
            <v>0</v>
          </cell>
        </row>
        <row r="229">
          <cell r="L229">
            <v>0</v>
          </cell>
        </row>
        <row r="230">
          <cell r="L230">
            <v>0</v>
          </cell>
          <cell r="M230">
            <v>0</v>
          </cell>
        </row>
        <row r="231">
          <cell r="L231">
            <v>0</v>
          </cell>
        </row>
        <row r="232">
          <cell r="L232">
            <v>0</v>
          </cell>
          <cell r="M232">
            <v>0</v>
          </cell>
        </row>
        <row r="233">
          <cell r="L233">
            <v>0</v>
          </cell>
        </row>
        <row r="234">
          <cell r="L234">
            <v>0</v>
          </cell>
          <cell r="M234">
            <v>0</v>
          </cell>
        </row>
        <row r="235">
          <cell r="L235">
            <v>0</v>
          </cell>
        </row>
        <row r="236">
          <cell r="L236">
            <v>0</v>
          </cell>
          <cell r="M236">
            <v>0</v>
          </cell>
        </row>
        <row r="237">
          <cell r="L237">
            <v>0</v>
          </cell>
        </row>
        <row r="238">
          <cell r="L238">
            <v>0</v>
          </cell>
          <cell r="M238">
            <v>0</v>
          </cell>
        </row>
        <row r="247">
          <cell r="L247">
            <v>0</v>
          </cell>
        </row>
        <row r="248">
          <cell r="L248">
            <v>0</v>
          </cell>
          <cell r="M248">
            <v>0</v>
          </cell>
        </row>
        <row r="250">
          <cell r="L250">
            <v>0</v>
          </cell>
          <cell r="M250">
            <v>0</v>
          </cell>
        </row>
        <row r="251">
          <cell r="L251">
            <v>0</v>
          </cell>
          <cell r="M251">
            <v>0</v>
          </cell>
        </row>
        <row r="252">
          <cell r="L252">
            <v>0</v>
          </cell>
          <cell r="M252">
            <v>0</v>
          </cell>
        </row>
        <row r="253">
          <cell r="L253">
            <v>0</v>
          </cell>
          <cell r="M253">
            <v>0</v>
          </cell>
        </row>
        <row r="255">
          <cell r="L255">
            <v>0</v>
          </cell>
          <cell r="M255">
            <v>0</v>
          </cell>
        </row>
        <row r="256">
          <cell r="L256">
            <v>0</v>
          </cell>
          <cell r="M256">
            <v>0</v>
          </cell>
        </row>
        <row r="260">
          <cell r="L260">
            <v>0</v>
          </cell>
          <cell r="M260">
            <v>0</v>
          </cell>
        </row>
        <row r="261">
          <cell r="L261">
            <v>0</v>
          </cell>
          <cell r="M261">
            <v>0</v>
          </cell>
        </row>
        <row r="262">
          <cell r="L262">
            <v>0</v>
          </cell>
          <cell r="M262">
            <v>0</v>
          </cell>
        </row>
        <row r="263">
          <cell r="L263">
            <v>0</v>
          </cell>
          <cell r="M263">
            <v>0</v>
          </cell>
        </row>
        <row r="264">
          <cell r="L264">
            <v>0</v>
          </cell>
          <cell r="M264">
            <v>0</v>
          </cell>
        </row>
        <row r="265">
          <cell r="L265">
            <v>0</v>
          </cell>
          <cell r="M265">
            <v>0</v>
          </cell>
        </row>
        <row r="266">
          <cell r="L266">
            <v>0</v>
          </cell>
          <cell r="M266">
            <v>0</v>
          </cell>
        </row>
        <row r="267">
          <cell r="L267">
            <v>0</v>
          </cell>
          <cell r="M267">
            <v>0</v>
          </cell>
        </row>
        <row r="269">
          <cell r="L269">
            <v>0</v>
          </cell>
          <cell r="M269">
            <v>0</v>
          </cell>
        </row>
        <row r="270">
          <cell r="L270">
            <v>0</v>
          </cell>
          <cell r="M270">
            <v>0</v>
          </cell>
        </row>
        <row r="271">
          <cell r="L271">
            <v>0</v>
          </cell>
          <cell r="M271">
            <v>0</v>
          </cell>
        </row>
        <row r="272">
          <cell r="L272">
            <v>0</v>
          </cell>
          <cell r="M272">
            <v>0</v>
          </cell>
        </row>
        <row r="273">
          <cell r="L273">
            <v>0</v>
          </cell>
          <cell r="M273">
            <v>0</v>
          </cell>
        </row>
        <row r="274">
          <cell r="L274">
            <v>0</v>
          </cell>
        </row>
        <row r="275">
          <cell r="L275">
            <v>0</v>
          </cell>
          <cell r="M275">
            <v>0</v>
          </cell>
        </row>
        <row r="277">
          <cell r="L277">
            <v>0</v>
          </cell>
          <cell r="M277">
            <v>0</v>
          </cell>
        </row>
        <row r="279">
          <cell r="L279">
            <v>0</v>
          </cell>
          <cell r="M279">
            <v>0</v>
          </cell>
        </row>
        <row r="280">
          <cell r="L280">
            <v>0</v>
          </cell>
          <cell r="M280">
            <v>0</v>
          </cell>
        </row>
        <row r="281">
          <cell r="L281">
            <v>0</v>
          </cell>
          <cell r="M281">
            <v>0</v>
          </cell>
        </row>
        <row r="282">
          <cell r="L282">
            <v>0</v>
          </cell>
          <cell r="M282">
            <v>0</v>
          </cell>
        </row>
        <row r="284">
          <cell r="L284">
            <v>0</v>
          </cell>
          <cell r="M284">
            <v>0</v>
          </cell>
        </row>
        <row r="286">
          <cell r="L286">
            <v>0</v>
          </cell>
          <cell r="M286">
            <v>0</v>
          </cell>
        </row>
        <row r="287">
          <cell r="L287">
            <v>0</v>
          </cell>
          <cell r="M287">
            <v>0</v>
          </cell>
        </row>
        <row r="288">
          <cell r="L288">
            <v>0</v>
          </cell>
          <cell r="M288">
            <v>0</v>
          </cell>
        </row>
        <row r="289">
          <cell r="L289">
            <v>0</v>
          </cell>
          <cell r="M289">
            <v>0</v>
          </cell>
        </row>
        <row r="290">
          <cell r="L290">
            <v>0</v>
          </cell>
          <cell r="M290">
            <v>0</v>
          </cell>
        </row>
        <row r="291">
          <cell r="L291">
            <v>0</v>
          </cell>
          <cell r="M291">
            <v>0</v>
          </cell>
        </row>
        <row r="292">
          <cell r="L292">
            <v>0</v>
          </cell>
          <cell r="M292">
            <v>0</v>
          </cell>
        </row>
        <row r="293">
          <cell r="L293">
            <v>0</v>
          </cell>
          <cell r="M293">
            <v>0</v>
          </cell>
        </row>
        <row r="294">
          <cell r="L294">
            <v>0</v>
          </cell>
          <cell r="M294">
            <v>0</v>
          </cell>
        </row>
        <row r="295">
          <cell r="L295">
            <v>0</v>
          </cell>
          <cell r="M295">
            <v>0</v>
          </cell>
        </row>
        <row r="297">
          <cell r="L297">
            <v>0</v>
          </cell>
          <cell r="M297">
            <v>0</v>
          </cell>
        </row>
        <row r="298">
          <cell r="L298">
            <v>0</v>
          </cell>
          <cell r="M298">
            <v>0</v>
          </cell>
        </row>
        <row r="299">
          <cell r="L299">
            <v>0</v>
          </cell>
          <cell r="M299">
            <v>0</v>
          </cell>
        </row>
        <row r="300">
          <cell r="L300">
            <v>0</v>
          </cell>
          <cell r="M300">
            <v>0</v>
          </cell>
        </row>
        <row r="304">
          <cell r="L304">
            <v>0</v>
          </cell>
          <cell r="M304">
            <v>0</v>
          </cell>
        </row>
        <row r="305">
          <cell r="L305">
            <v>0</v>
          </cell>
          <cell r="M305">
            <v>0</v>
          </cell>
        </row>
        <row r="307">
          <cell r="L307">
            <v>0</v>
          </cell>
          <cell r="M307">
            <v>0</v>
          </cell>
        </row>
        <row r="308">
          <cell r="L308">
            <v>0</v>
          </cell>
          <cell r="M308">
            <v>0</v>
          </cell>
        </row>
        <row r="309">
          <cell r="L309">
            <v>0</v>
          </cell>
          <cell r="M309">
            <v>0</v>
          </cell>
        </row>
        <row r="310">
          <cell r="L310">
            <v>0</v>
          </cell>
          <cell r="M310">
            <v>0</v>
          </cell>
        </row>
        <row r="312">
          <cell r="L312">
            <v>0</v>
          </cell>
          <cell r="M312">
            <v>0</v>
          </cell>
        </row>
        <row r="313">
          <cell r="L313">
            <v>0</v>
          </cell>
          <cell r="M313">
            <v>0</v>
          </cell>
        </row>
        <row r="314">
          <cell r="L314">
            <v>0</v>
          </cell>
          <cell r="M314">
            <v>0</v>
          </cell>
        </row>
        <row r="315">
          <cell r="L315">
            <v>0</v>
          </cell>
          <cell r="M315">
            <v>0</v>
          </cell>
        </row>
        <row r="318">
          <cell r="L318">
            <v>0</v>
          </cell>
          <cell r="M318">
            <v>0</v>
          </cell>
        </row>
        <row r="319">
          <cell r="L319">
            <v>0</v>
          </cell>
          <cell r="M319">
            <v>0</v>
          </cell>
        </row>
        <row r="320">
          <cell r="L320">
            <v>0</v>
          </cell>
          <cell r="M320">
            <v>0</v>
          </cell>
        </row>
        <row r="321">
          <cell r="L321">
            <v>0</v>
          </cell>
          <cell r="M321">
            <v>0</v>
          </cell>
        </row>
        <row r="323">
          <cell r="L323">
            <v>0</v>
          </cell>
          <cell r="M323">
            <v>0</v>
          </cell>
        </row>
        <row r="324">
          <cell r="L324">
            <v>0</v>
          </cell>
          <cell r="M324">
            <v>0</v>
          </cell>
        </row>
        <row r="325">
          <cell r="L325">
            <v>0</v>
          </cell>
          <cell r="M325">
            <v>0</v>
          </cell>
        </row>
        <row r="326">
          <cell r="L326">
            <v>0</v>
          </cell>
          <cell r="M326">
            <v>0</v>
          </cell>
        </row>
        <row r="328">
          <cell r="M328">
            <v>0</v>
          </cell>
        </row>
        <row r="329">
          <cell r="M329">
            <v>0</v>
          </cell>
        </row>
        <row r="330">
          <cell r="M330">
            <v>0</v>
          </cell>
        </row>
        <row r="331">
          <cell r="M331">
            <v>0</v>
          </cell>
        </row>
        <row r="337">
          <cell r="F337">
            <v>0</v>
          </cell>
          <cell r="H337">
            <v>0</v>
          </cell>
        </row>
        <row r="338">
          <cell r="F338">
            <v>0</v>
          </cell>
          <cell r="H338">
            <v>0</v>
          </cell>
        </row>
        <row r="339">
          <cell r="F339">
            <v>0</v>
          </cell>
          <cell r="H339">
            <v>0</v>
          </cell>
        </row>
        <row r="340">
          <cell r="F340">
            <v>0</v>
          </cell>
          <cell r="H340">
            <v>0</v>
          </cell>
        </row>
        <row r="343">
          <cell r="F343">
            <v>0</v>
          </cell>
          <cell r="H343">
            <v>0</v>
          </cell>
        </row>
        <row r="344">
          <cell r="F344">
            <v>0</v>
          </cell>
          <cell r="H344">
            <v>0</v>
          </cell>
        </row>
        <row r="345">
          <cell r="F345">
            <v>0</v>
          </cell>
          <cell r="H345">
            <v>0</v>
          </cell>
        </row>
        <row r="347">
          <cell r="F347">
            <v>0</v>
          </cell>
          <cell r="H347">
            <v>0</v>
          </cell>
        </row>
        <row r="348">
          <cell r="F348">
            <v>0</v>
          </cell>
          <cell r="H348">
            <v>0</v>
          </cell>
        </row>
        <row r="349">
          <cell r="F349">
            <v>0</v>
          </cell>
          <cell r="H349">
            <v>0</v>
          </cell>
        </row>
        <row r="350">
          <cell r="M350">
            <v>0</v>
          </cell>
        </row>
        <row r="351">
          <cell r="F351">
            <v>0</v>
          </cell>
          <cell r="H351">
            <v>0</v>
          </cell>
        </row>
        <row r="353">
          <cell r="F353">
            <v>0</v>
          </cell>
          <cell r="H353">
            <v>0</v>
          </cell>
        </row>
        <row r="354">
          <cell r="F354">
            <v>0</v>
          </cell>
          <cell r="H354">
            <v>0</v>
          </cell>
        </row>
        <row r="355">
          <cell r="F355">
            <v>0</v>
          </cell>
          <cell r="H355">
            <v>0</v>
          </cell>
        </row>
        <row r="356">
          <cell r="F356">
            <v>0</v>
          </cell>
          <cell r="H356">
            <v>0</v>
          </cell>
        </row>
        <row r="358">
          <cell r="H358">
            <v>0</v>
          </cell>
        </row>
        <row r="359">
          <cell r="H359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проверка"/>
      <sheetName val="з"/>
      <sheetName val="бз"/>
      <sheetName val="бс"/>
      <sheetName val="м"/>
      <sheetName val="дов"/>
      <sheetName val="к"/>
      <sheetName val="4"/>
      <sheetName val="4бз"/>
      <sheetName val="4бс"/>
      <sheetName val="4м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кз"/>
      <sheetName val="кбз"/>
      <sheetName val="кбс"/>
      <sheetName val="км"/>
      <sheetName val="проверка"/>
    </sheetNames>
    <sheetDataSet>
      <sheetData sheetId="0">
        <row r="11">
          <cell r="G11">
            <v>1610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2</v>
          </cell>
          <cell r="G44">
            <v>70</v>
          </cell>
        </row>
        <row r="65">
          <cell r="F65">
            <v>0</v>
          </cell>
          <cell r="G65">
            <v>0</v>
          </cell>
        </row>
        <row r="66">
          <cell r="F66">
            <v>0</v>
          </cell>
        </row>
        <row r="67">
          <cell r="F67">
            <v>0</v>
          </cell>
          <cell r="G67">
            <v>750</v>
          </cell>
        </row>
        <row r="68">
          <cell r="F68">
            <v>0</v>
          </cell>
          <cell r="G68">
            <v>0</v>
          </cell>
        </row>
        <row r="69">
          <cell r="F69">
            <v>0</v>
          </cell>
          <cell r="G69">
            <v>0</v>
          </cell>
        </row>
        <row r="70">
          <cell r="F70">
            <v>0</v>
          </cell>
          <cell r="G70">
            <v>0</v>
          </cell>
        </row>
        <row r="71">
          <cell r="F71">
            <v>0.5</v>
          </cell>
        </row>
        <row r="72">
          <cell r="F72">
            <v>0</v>
          </cell>
          <cell r="G72">
            <v>50</v>
          </cell>
        </row>
        <row r="73">
          <cell r="F73">
            <v>0</v>
          </cell>
          <cell r="G73">
            <v>820</v>
          </cell>
        </row>
        <row r="74">
          <cell r="F74">
            <v>0</v>
          </cell>
          <cell r="G74">
            <v>0</v>
          </cell>
        </row>
        <row r="75">
          <cell r="F75">
            <v>0</v>
          </cell>
          <cell r="G75">
            <v>0</v>
          </cell>
        </row>
        <row r="76">
          <cell r="F76">
            <v>0</v>
          </cell>
          <cell r="G76">
            <v>0</v>
          </cell>
        </row>
        <row r="77">
          <cell r="F77">
            <v>0</v>
          </cell>
          <cell r="G77">
            <v>0</v>
          </cell>
        </row>
        <row r="78">
          <cell r="F78">
            <v>0</v>
          </cell>
          <cell r="G78">
            <v>0</v>
          </cell>
        </row>
        <row r="79">
          <cell r="F79">
            <v>0</v>
          </cell>
          <cell r="G79">
            <v>0</v>
          </cell>
        </row>
        <row r="80">
          <cell r="F80">
            <v>0</v>
          </cell>
        </row>
        <row r="81">
          <cell r="F81">
            <v>0</v>
          </cell>
          <cell r="G81">
            <v>0</v>
          </cell>
        </row>
        <row r="82">
          <cell r="F82">
            <v>0</v>
          </cell>
          <cell r="G82">
            <v>0</v>
          </cell>
        </row>
        <row r="83">
          <cell r="F83">
            <v>0</v>
          </cell>
        </row>
        <row r="84">
          <cell r="F84">
            <v>0</v>
          </cell>
          <cell r="G84">
            <v>0</v>
          </cell>
        </row>
        <row r="85">
          <cell r="F85">
            <v>0</v>
          </cell>
          <cell r="G85">
            <v>0</v>
          </cell>
        </row>
        <row r="86">
          <cell r="F86">
            <v>0</v>
          </cell>
          <cell r="G86">
            <v>0</v>
          </cell>
        </row>
      </sheetData>
      <sheetData sheetId="1">
        <row r="11">
          <cell r="G11">
            <v>0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65">
          <cell r="F65">
            <v>0</v>
          </cell>
          <cell r="G65">
            <v>0</v>
          </cell>
        </row>
        <row r="66">
          <cell r="F66">
            <v>0</v>
          </cell>
        </row>
        <row r="67">
          <cell r="F67">
            <v>0</v>
          </cell>
          <cell r="G67">
            <v>0</v>
          </cell>
        </row>
        <row r="68">
          <cell r="F68">
            <v>0</v>
          </cell>
          <cell r="G68">
            <v>0</v>
          </cell>
        </row>
        <row r="69">
          <cell r="F69">
            <v>0</v>
          </cell>
          <cell r="G69">
            <v>0</v>
          </cell>
        </row>
        <row r="70">
          <cell r="F70">
            <v>0</v>
          </cell>
          <cell r="G70">
            <v>0</v>
          </cell>
        </row>
        <row r="71">
          <cell r="F71">
            <v>0</v>
          </cell>
        </row>
        <row r="72">
          <cell r="F72">
            <v>0</v>
          </cell>
          <cell r="G72">
            <v>0</v>
          </cell>
        </row>
        <row r="73">
          <cell r="F73">
            <v>0</v>
          </cell>
          <cell r="G73">
            <v>0</v>
          </cell>
        </row>
        <row r="74">
          <cell r="F74">
            <v>0</v>
          </cell>
          <cell r="G74">
            <v>0</v>
          </cell>
        </row>
        <row r="75">
          <cell r="F75">
            <v>0</v>
          </cell>
          <cell r="G75">
            <v>0</v>
          </cell>
        </row>
        <row r="76">
          <cell r="F76">
            <v>0</v>
          </cell>
          <cell r="G76">
            <v>0</v>
          </cell>
        </row>
        <row r="77">
          <cell r="F77">
            <v>0</v>
          </cell>
          <cell r="G77">
            <v>0</v>
          </cell>
        </row>
        <row r="78">
          <cell r="F78">
            <v>0</v>
          </cell>
          <cell r="G78">
            <v>0</v>
          </cell>
        </row>
        <row r="79">
          <cell r="F79">
            <v>0</v>
          </cell>
          <cell r="G79">
            <v>0</v>
          </cell>
        </row>
        <row r="80">
          <cell r="F80">
            <v>0</v>
          </cell>
        </row>
        <row r="81">
          <cell r="F81">
            <v>0</v>
          </cell>
          <cell r="G81">
            <v>0</v>
          </cell>
        </row>
        <row r="82">
          <cell r="F82">
            <v>0</v>
          </cell>
          <cell r="G82">
            <v>0</v>
          </cell>
        </row>
        <row r="83">
          <cell r="F83">
            <v>0</v>
          </cell>
        </row>
        <row r="84">
          <cell r="F84">
            <v>0</v>
          </cell>
          <cell r="G84">
            <v>0</v>
          </cell>
        </row>
        <row r="85">
          <cell r="F85">
            <v>0</v>
          </cell>
          <cell r="G85">
            <v>0</v>
          </cell>
        </row>
        <row r="86">
          <cell r="F86">
            <v>0</v>
          </cell>
          <cell r="G86">
            <v>0</v>
          </cell>
        </row>
      </sheetData>
      <sheetData sheetId="2">
        <row r="11">
          <cell r="F11">
            <v>0</v>
          </cell>
          <cell r="G11">
            <v>0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65">
          <cell r="F65">
            <v>0</v>
          </cell>
          <cell r="G65">
            <v>0</v>
          </cell>
        </row>
        <row r="66">
          <cell r="F66">
            <v>0</v>
          </cell>
        </row>
        <row r="67">
          <cell r="F67">
            <v>0</v>
          </cell>
          <cell r="G67">
            <v>0</v>
          </cell>
        </row>
        <row r="68">
          <cell r="F68">
            <v>0</v>
          </cell>
          <cell r="G68">
            <v>0</v>
          </cell>
        </row>
        <row r="69">
          <cell r="F69">
            <v>0</v>
          </cell>
          <cell r="G69">
            <v>0</v>
          </cell>
        </row>
        <row r="70">
          <cell r="F70">
            <v>0</v>
          </cell>
          <cell r="G70">
            <v>0</v>
          </cell>
        </row>
        <row r="71">
          <cell r="F71">
            <v>0</v>
          </cell>
        </row>
        <row r="72">
          <cell r="F72">
            <v>0</v>
          </cell>
          <cell r="G72">
            <v>0</v>
          </cell>
        </row>
        <row r="73">
          <cell r="F73">
            <v>0</v>
          </cell>
          <cell r="G73">
            <v>0</v>
          </cell>
        </row>
        <row r="74">
          <cell r="F74">
            <v>0</v>
          </cell>
          <cell r="G74">
            <v>0</v>
          </cell>
        </row>
        <row r="75">
          <cell r="F75">
            <v>0</v>
          </cell>
          <cell r="G75">
            <v>0</v>
          </cell>
        </row>
        <row r="76">
          <cell r="F76">
            <v>0</v>
          </cell>
          <cell r="G76">
            <v>0</v>
          </cell>
        </row>
        <row r="77">
          <cell r="F77">
            <v>0</v>
          </cell>
          <cell r="G77">
            <v>0</v>
          </cell>
        </row>
        <row r="78">
          <cell r="F78">
            <v>0</v>
          </cell>
          <cell r="G78">
            <v>0</v>
          </cell>
        </row>
        <row r="79">
          <cell r="F79">
            <v>0</v>
          </cell>
          <cell r="G79">
            <v>0</v>
          </cell>
        </row>
        <row r="80">
          <cell r="F80">
            <v>0</v>
          </cell>
        </row>
        <row r="81">
          <cell r="F81">
            <v>0</v>
          </cell>
          <cell r="G81">
            <v>0</v>
          </cell>
        </row>
        <row r="82">
          <cell r="F82">
            <v>0</v>
          </cell>
          <cell r="G82">
            <v>0</v>
          </cell>
        </row>
        <row r="83">
          <cell r="F83">
            <v>0</v>
          </cell>
        </row>
        <row r="84">
          <cell r="F84">
            <v>0</v>
          </cell>
          <cell r="G84">
            <v>0</v>
          </cell>
        </row>
        <row r="85">
          <cell r="F85">
            <v>0</v>
          </cell>
          <cell r="G85">
            <v>0</v>
          </cell>
        </row>
        <row r="86">
          <cell r="F86">
            <v>0</v>
          </cell>
          <cell r="G86">
            <v>0</v>
          </cell>
        </row>
      </sheetData>
      <sheetData sheetId="3">
        <row r="11">
          <cell r="G11">
            <v>0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65">
          <cell r="F65">
            <v>0</v>
          </cell>
          <cell r="G65">
            <v>0</v>
          </cell>
        </row>
        <row r="66">
          <cell r="F66">
            <v>0</v>
          </cell>
        </row>
        <row r="67">
          <cell r="F67">
            <v>0</v>
          </cell>
          <cell r="G67">
            <v>0</v>
          </cell>
        </row>
        <row r="68">
          <cell r="F68">
            <v>0</v>
          </cell>
          <cell r="G68">
            <v>0</v>
          </cell>
        </row>
        <row r="69">
          <cell r="F69">
            <v>0</v>
          </cell>
          <cell r="G69">
            <v>0</v>
          </cell>
        </row>
        <row r="70">
          <cell r="F70">
            <v>0</v>
          </cell>
          <cell r="G70">
            <v>0</v>
          </cell>
        </row>
        <row r="71">
          <cell r="F71">
            <v>0</v>
          </cell>
        </row>
        <row r="72">
          <cell r="F72">
            <v>0</v>
          </cell>
          <cell r="G72">
            <v>0</v>
          </cell>
        </row>
        <row r="73">
          <cell r="F73">
            <v>0</v>
          </cell>
          <cell r="G73">
            <v>0</v>
          </cell>
        </row>
        <row r="74">
          <cell r="F74">
            <v>0</v>
          </cell>
          <cell r="G74">
            <v>0</v>
          </cell>
        </row>
        <row r="75">
          <cell r="F75">
            <v>0</v>
          </cell>
          <cell r="G75">
            <v>0</v>
          </cell>
        </row>
        <row r="76">
          <cell r="F76">
            <v>0</v>
          </cell>
          <cell r="G76">
            <v>0</v>
          </cell>
        </row>
        <row r="77">
          <cell r="F77">
            <v>0</v>
          </cell>
          <cell r="G77">
            <v>0</v>
          </cell>
        </row>
        <row r="78">
          <cell r="F78">
            <v>0</v>
          </cell>
          <cell r="G78">
            <v>0</v>
          </cell>
        </row>
        <row r="79">
          <cell r="F79">
            <v>0</v>
          </cell>
          <cell r="G79">
            <v>0</v>
          </cell>
        </row>
        <row r="80">
          <cell r="F80">
            <v>0</v>
          </cell>
        </row>
        <row r="81">
          <cell r="F81">
            <v>0</v>
          </cell>
          <cell r="G81">
            <v>0</v>
          </cell>
        </row>
        <row r="82">
          <cell r="F82">
            <v>0</v>
          </cell>
          <cell r="G82">
            <v>0</v>
          </cell>
        </row>
        <row r="83">
          <cell r="F83">
            <v>0</v>
          </cell>
        </row>
        <row r="84">
          <cell r="F84">
            <v>0</v>
          </cell>
          <cell r="G84">
            <v>0</v>
          </cell>
        </row>
        <row r="85">
          <cell r="F85">
            <v>0</v>
          </cell>
          <cell r="G85">
            <v>0</v>
          </cell>
        </row>
        <row r="86">
          <cell r="F86">
            <v>0</v>
          </cell>
          <cell r="G8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з"/>
      <sheetName val="бз"/>
      <sheetName val="бс"/>
      <sheetName val="м"/>
      <sheetName val="проверка"/>
    </sheetNames>
    <sheetDataSet>
      <sheetData sheetId="0">
        <row r="1">
          <cell r="F1" t="str">
            <v>ДП"Тульчинське ЛМГ''</v>
          </cell>
        </row>
      </sheetData>
      <sheetData sheetId="1">
        <row r="1">
          <cell r="F1" t="str">
            <v>ДП" Тульчинське ЛМГ''</v>
          </cell>
        </row>
      </sheetData>
      <sheetData sheetId="2">
        <row r="1">
          <cell r="F1" t="str">
            <v>ДП" Тульчинське ЛМГ''</v>
          </cell>
        </row>
      </sheetData>
      <sheetData sheetId="3">
        <row r="1">
          <cell r="F1" t="str">
            <v>ДП" Тульчинське ЛМГ''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1"/>
  <sheetViews>
    <sheetView zoomScale="50" zoomScaleNormal="50" zoomScalePageLayoutView="0" workbookViewId="0" topLeftCell="A1">
      <selection activeCell="F1" sqref="F1"/>
    </sheetView>
  </sheetViews>
  <sheetFormatPr defaultColWidth="9.140625" defaultRowHeight="12.75"/>
  <sheetData>
    <row r="1" spans="1:230" s="233" customFormat="1" ht="20.25">
      <c r="A1" s="523"/>
      <c r="B1" s="524"/>
      <c r="C1" s="523"/>
      <c r="D1" s="354">
        <v>2010</v>
      </c>
      <c r="E1" s="356">
        <v>1</v>
      </c>
      <c r="F1" s="357" t="s">
        <v>183</v>
      </c>
      <c r="G1" s="358"/>
      <c r="H1" s="359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60"/>
      <c r="T1" s="363"/>
      <c r="U1" s="357" t="s">
        <v>184</v>
      </c>
      <c r="V1" s="358"/>
      <c r="W1" s="359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60"/>
      <c r="AI1" s="363"/>
      <c r="AJ1" s="357" t="s">
        <v>185</v>
      </c>
      <c r="AK1" s="358"/>
      <c r="AL1" s="359"/>
      <c r="AM1" s="358"/>
      <c r="AN1" s="358"/>
      <c r="AO1" s="358"/>
      <c r="AP1" s="358"/>
      <c r="AQ1" s="358"/>
      <c r="AR1" s="358"/>
      <c r="AS1" s="358"/>
      <c r="AT1" s="358"/>
      <c r="AU1" s="358"/>
      <c r="AV1" s="358"/>
      <c r="AW1" s="360"/>
      <c r="AX1" s="363"/>
      <c r="AY1" s="357" t="s">
        <v>186</v>
      </c>
      <c r="AZ1" s="358"/>
      <c r="BA1" s="359"/>
      <c r="BB1" s="358"/>
      <c r="BC1" s="358"/>
      <c r="BD1" s="358"/>
      <c r="BE1" s="358"/>
      <c r="BF1" s="358"/>
      <c r="BG1" s="358"/>
      <c r="BH1" s="358"/>
      <c r="BI1" s="358"/>
      <c r="BJ1" s="358"/>
      <c r="BK1" s="358"/>
      <c r="BL1" s="360"/>
      <c r="BM1" s="363"/>
      <c r="BN1" s="357" t="s">
        <v>187</v>
      </c>
      <c r="BO1" s="358"/>
      <c r="BP1" s="359"/>
      <c r="BQ1" s="358"/>
      <c r="BR1" s="358"/>
      <c r="BS1" s="358"/>
      <c r="BT1" s="358"/>
      <c r="BU1" s="358"/>
      <c r="BV1" s="358"/>
      <c r="BW1" s="358"/>
      <c r="BX1" s="358"/>
      <c r="BY1" s="358"/>
      <c r="BZ1" s="358"/>
      <c r="CA1" s="360"/>
      <c r="CB1" s="363"/>
      <c r="CC1" s="357" t="s">
        <v>188</v>
      </c>
      <c r="CD1" s="358"/>
      <c r="CE1" s="359"/>
      <c r="CF1" s="358"/>
      <c r="CG1" s="358"/>
      <c r="CH1" s="358"/>
      <c r="CI1" s="358"/>
      <c r="CJ1" s="358"/>
      <c r="CK1" s="358"/>
      <c r="CL1" s="358"/>
      <c r="CM1" s="358"/>
      <c r="CN1" s="358"/>
      <c r="CO1" s="358"/>
      <c r="CP1" s="360"/>
      <c r="CQ1" s="363"/>
      <c r="CR1" s="357" t="s">
        <v>189</v>
      </c>
      <c r="CS1" s="358"/>
      <c r="CT1" s="359"/>
      <c r="CU1" s="358"/>
      <c r="CV1" s="358"/>
      <c r="CW1" s="358"/>
      <c r="CX1" s="358"/>
      <c r="CY1" s="358"/>
      <c r="CZ1" s="358"/>
      <c r="DA1" s="358"/>
      <c r="DB1" s="358"/>
      <c r="DC1" s="358"/>
      <c r="DD1" s="358"/>
      <c r="DE1" s="360"/>
      <c r="DF1" s="363"/>
      <c r="DG1" s="357" t="s">
        <v>190</v>
      </c>
      <c r="DH1" s="358"/>
      <c r="DI1" s="359"/>
      <c r="DJ1" s="358"/>
      <c r="DK1" s="358"/>
      <c r="DL1" s="358"/>
      <c r="DM1" s="358"/>
      <c r="DN1" s="358"/>
      <c r="DO1" s="358"/>
      <c r="DP1" s="358"/>
      <c r="DQ1" s="358"/>
      <c r="DR1" s="358"/>
      <c r="DS1" s="358"/>
      <c r="DT1" s="360"/>
      <c r="DU1" s="364"/>
      <c r="DV1" s="357" t="s">
        <v>191</v>
      </c>
      <c r="DW1" s="358"/>
      <c r="DX1" s="359"/>
      <c r="DY1" s="358"/>
      <c r="DZ1" s="358"/>
      <c r="EA1" s="358"/>
      <c r="EB1" s="358"/>
      <c r="EC1" s="358"/>
      <c r="ED1" s="358"/>
      <c r="EE1" s="358"/>
      <c r="EF1" s="358"/>
      <c r="EG1" s="358"/>
      <c r="EH1" s="358"/>
      <c r="EI1" s="360"/>
      <c r="EJ1" s="364"/>
      <c r="EK1" s="357" t="s">
        <v>192</v>
      </c>
      <c r="EL1" s="358"/>
      <c r="EM1" s="359"/>
      <c r="EN1" s="358"/>
      <c r="EO1" s="358"/>
      <c r="EP1" s="358"/>
      <c r="EQ1" s="358"/>
      <c r="ER1" s="358"/>
      <c r="ES1" s="358"/>
      <c r="ET1" s="358"/>
      <c r="EU1" s="358"/>
      <c r="EV1" s="358"/>
      <c r="EW1" s="358"/>
      <c r="EX1" s="360"/>
      <c r="EY1" s="363"/>
      <c r="EZ1" s="357" t="s">
        <v>193</v>
      </c>
      <c r="FA1" s="358"/>
      <c r="FB1" s="359"/>
      <c r="FC1" s="358"/>
      <c r="FD1" s="358"/>
      <c r="FE1" s="358"/>
      <c r="FF1" s="358"/>
      <c r="FG1" s="358"/>
      <c r="FH1" s="358"/>
      <c r="FI1" s="358"/>
      <c r="FJ1" s="358"/>
      <c r="FK1" s="358"/>
      <c r="FL1" s="358"/>
      <c r="FM1" s="360"/>
      <c r="FN1" s="363"/>
      <c r="FO1" s="357" t="s">
        <v>194</v>
      </c>
      <c r="FP1" s="358"/>
      <c r="FQ1" s="359"/>
      <c r="FR1" s="358"/>
      <c r="FS1" s="358"/>
      <c r="FT1" s="358"/>
      <c r="FU1" s="358"/>
      <c r="FV1" s="358"/>
      <c r="FW1" s="358"/>
      <c r="FX1" s="358"/>
      <c r="FY1" s="358"/>
      <c r="FZ1" s="358"/>
      <c r="GA1" s="358"/>
      <c r="GB1" s="360"/>
      <c r="GC1" s="363"/>
      <c r="GD1" s="357" t="s">
        <v>195</v>
      </c>
      <c r="GE1" s="358"/>
      <c r="GF1" s="359"/>
      <c r="GG1" s="358"/>
      <c r="GH1" s="358"/>
      <c r="GI1" s="358"/>
      <c r="GJ1" s="358"/>
      <c r="GK1" s="358"/>
      <c r="GL1" s="358"/>
      <c r="GM1" s="358"/>
      <c r="GN1" s="358"/>
      <c r="GO1" s="358"/>
      <c r="GP1" s="358"/>
      <c r="GQ1" s="360"/>
      <c r="GR1" s="363"/>
      <c r="GS1" s="365" t="s">
        <v>181</v>
      </c>
      <c r="GT1" s="358"/>
      <c r="GU1" s="359"/>
      <c r="GV1" s="358"/>
      <c r="GW1" s="358"/>
      <c r="GX1" s="358"/>
      <c r="GY1" s="358"/>
      <c r="GZ1" s="358"/>
      <c r="HA1" s="358"/>
      <c r="HB1" s="358"/>
      <c r="HC1" s="358"/>
      <c r="HD1" s="358"/>
      <c r="HE1" s="358"/>
      <c r="HF1" s="360"/>
      <c r="HG1" s="361"/>
      <c r="HH1" s="365" t="s">
        <v>182</v>
      </c>
      <c r="HI1" s="525"/>
      <c r="HJ1" s="526"/>
      <c r="HK1" s="525"/>
      <c r="HL1" s="525"/>
      <c r="HM1" s="525"/>
      <c r="HN1" s="525"/>
      <c r="HO1" s="525"/>
      <c r="HP1" s="525"/>
      <c r="HQ1" s="525"/>
      <c r="HR1" s="525"/>
      <c r="HS1" s="525"/>
      <c r="HT1" s="525"/>
      <c r="HU1" s="527"/>
      <c r="HV1" s="360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1"/>
  <sheetViews>
    <sheetView showGridLines="0" showZeros="0" zoomScale="115" zoomScaleNormal="115" zoomScalePageLayoutView="0" workbookViewId="0" topLeftCell="A1">
      <pane xSplit="5" ySplit="6" topLeftCell="F7" activePane="bottomRight" state="frozen"/>
      <selection pane="topLeft" activeCell="U140" sqref="U140"/>
      <selection pane="topRight" activeCell="U140" sqref="U140"/>
      <selection pane="bottomLeft" activeCell="U140" sqref="U140"/>
      <selection pane="bottomRight" activeCell="I17" sqref="I17"/>
    </sheetView>
  </sheetViews>
  <sheetFormatPr defaultColWidth="9.140625" defaultRowHeight="12.75"/>
  <cols>
    <col min="1" max="1" width="4.8515625" style="1018" customWidth="1"/>
    <col min="2" max="2" width="63.140625" style="1018" customWidth="1"/>
    <col min="3" max="3" width="7.57421875" style="1018" customWidth="1"/>
    <col min="4" max="4" width="9.57421875" style="1018" customWidth="1"/>
    <col min="5" max="5" width="2.00390625" style="1018" customWidth="1"/>
    <col min="6" max="9" width="9.140625" style="1108" customWidth="1"/>
    <col min="10" max="19" width="0" style="1018" hidden="1" customWidth="1"/>
    <col min="20" max="20" width="2.28125" style="1018" customWidth="1"/>
    <col min="21" max="16384" width="9.140625" style="1018" customWidth="1"/>
  </cols>
  <sheetData>
    <row r="1" spans="1:20" s="362" customFormat="1" ht="20.25">
      <c r="A1" s="354"/>
      <c r="B1" s="1014" t="s">
        <v>374</v>
      </c>
      <c r="C1" s="354"/>
      <c r="D1" s="1195">
        <f>'[9]з'!D1</f>
        <v>0</v>
      </c>
      <c r="E1" s="356">
        <v>4</v>
      </c>
      <c r="F1" s="1195" t="str">
        <f>'[9]з'!F1</f>
        <v>ДП"Тульчинське ЛМГ''</v>
      </c>
      <c r="G1" s="358"/>
      <c r="H1" s="359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60"/>
      <c r="T1" s="363"/>
    </row>
    <row r="2" spans="1:20" ht="12.75">
      <c r="A2" s="1015"/>
      <c r="B2" s="1016"/>
      <c r="C2" s="1016"/>
      <c r="D2" s="1015"/>
      <c r="E2" s="1017"/>
      <c r="F2" s="1128"/>
      <c r="G2" s="1129"/>
      <c r="H2" s="1076"/>
      <c r="I2" s="1077"/>
      <c r="T2" s="1019"/>
    </row>
    <row r="3" spans="1:20" ht="12.75">
      <c r="A3" s="1020" t="s">
        <v>2</v>
      </c>
      <c r="B3" s="1020"/>
      <c r="C3" s="1021" t="s">
        <v>277</v>
      </c>
      <c r="D3" s="1021" t="s">
        <v>278</v>
      </c>
      <c r="E3" s="1017"/>
      <c r="F3" s="1254" t="s">
        <v>279</v>
      </c>
      <c r="G3" s="1255"/>
      <c r="H3" s="1256" t="s">
        <v>280</v>
      </c>
      <c r="I3" s="1257"/>
      <c r="T3" s="1019"/>
    </row>
    <row r="4" spans="1:20" ht="12.75">
      <c r="A4" s="1021" t="s">
        <v>281</v>
      </c>
      <c r="B4" s="1021" t="s">
        <v>282</v>
      </c>
      <c r="C4" s="1021" t="s">
        <v>4</v>
      </c>
      <c r="D4" s="1021" t="s">
        <v>283</v>
      </c>
      <c r="E4" s="1017"/>
      <c r="F4" s="1131" t="s">
        <v>8</v>
      </c>
      <c r="G4" s="1132" t="s">
        <v>9</v>
      </c>
      <c r="H4" s="1080" t="s">
        <v>8</v>
      </c>
      <c r="I4" s="1079" t="s">
        <v>9</v>
      </c>
      <c r="T4" s="1019"/>
    </row>
    <row r="5" spans="1:20" ht="12.75">
      <c r="A5" s="1022"/>
      <c r="B5" s="1022"/>
      <c r="C5" s="1022"/>
      <c r="D5" s="1022"/>
      <c r="E5" s="1017"/>
      <c r="F5" s="1133"/>
      <c r="G5" s="1130" t="s">
        <v>284</v>
      </c>
      <c r="H5" s="1081"/>
      <c r="I5" s="1082" t="s">
        <v>284</v>
      </c>
      <c r="T5" s="1019"/>
    </row>
    <row r="6" spans="1:20" ht="16.5" thickBot="1">
      <c r="A6" s="1024">
        <v>1</v>
      </c>
      <c r="B6" s="1024">
        <v>2</v>
      </c>
      <c r="C6" s="1024">
        <v>3</v>
      </c>
      <c r="D6" s="1024">
        <v>4</v>
      </c>
      <c r="E6" s="1017"/>
      <c r="F6" s="1134">
        <v>5</v>
      </c>
      <c r="G6" s="1135">
        <v>6</v>
      </c>
      <c r="H6" s="1084">
        <v>7</v>
      </c>
      <c r="I6" s="1083">
        <v>8</v>
      </c>
      <c r="T6" s="1019"/>
    </row>
    <row r="7" spans="1:20" ht="33" thickBot="1" thickTop="1">
      <c r="A7" s="1025"/>
      <c r="B7" s="1026" t="s">
        <v>285</v>
      </c>
      <c r="C7" s="1027">
        <v>2160</v>
      </c>
      <c r="D7" s="1028" t="s">
        <v>19</v>
      </c>
      <c r="E7" s="1017"/>
      <c r="F7" s="1085" t="s">
        <v>201</v>
      </c>
      <c r="G7" s="1086">
        <f>G8+G15+G16+G21+G24</f>
        <v>3300</v>
      </c>
      <c r="H7" s="1087" t="s">
        <v>201</v>
      </c>
      <c r="I7" s="1088">
        <f>I8+I15+I16+I21+I24</f>
        <v>3628</v>
      </c>
      <c r="T7" s="1019"/>
    </row>
    <row r="8" spans="1:20" ht="26.25">
      <c r="A8" s="1029">
        <v>1</v>
      </c>
      <c r="B8" s="1030" t="s">
        <v>286</v>
      </c>
      <c r="C8" s="1031">
        <v>2170</v>
      </c>
      <c r="D8" s="1023" t="s">
        <v>19</v>
      </c>
      <c r="E8" s="1017"/>
      <c r="F8" s="1082" t="s">
        <v>201</v>
      </c>
      <c r="G8" s="1078">
        <f>SUM(G9:G14)</f>
        <v>1680</v>
      </c>
      <c r="H8" s="1089" t="s">
        <v>201</v>
      </c>
      <c r="I8" s="1082">
        <f>SUM(I9:I14)</f>
        <v>3145</v>
      </c>
      <c r="T8" s="1019"/>
    </row>
    <row r="9" spans="1:20" ht="15.75">
      <c r="A9" s="1032"/>
      <c r="B9" s="1033" t="s">
        <v>287</v>
      </c>
      <c r="C9" s="1034">
        <v>2171</v>
      </c>
      <c r="D9" s="1035" t="s">
        <v>288</v>
      </c>
      <c r="E9" s="1017"/>
      <c r="F9" s="1036">
        <f>'[8]кбс'!F11</f>
        <v>0</v>
      </c>
      <c r="G9" s="1037">
        <f>'[8]кз'!G11</f>
        <v>1610</v>
      </c>
      <c r="H9" s="1178">
        <v>18</v>
      </c>
      <c r="I9" s="1179">
        <v>1888</v>
      </c>
      <c r="J9"/>
      <c r="K9"/>
      <c r="L9"/>
      <c r="M9"/>
      <c r="N9"/>
      <c r="O9"/>
      <c r="P9"/>
      <c r="Q9"/>
      <c r="R9"/>
      <c r="S9"/>
      <c r="T9" s="1038"/>
    </row>
    <row r="10" spans="1:20" ht="15.75">
      <c r="A10" s="1032"/>
      <c r="B10" s="1039" t="s">
        <v>289</v>
      </c>
      <c r="C10" s="1034">
        <v>2172</v>
      </c>
      <c r="D10" s="1035" t="s">
        <v>288</v>
      </c>
      <c r="E10" s="1017"/>
      <c r="F10" s="1036">
        <f>'[8]кз'!F40</f>
        <v>0</v>
      </c>
      <c r="G10" s="1037">
        <f>'[8]кз'!G40</f>
        <v>0</v>
      </c>
      <c r="H10" s="1178"/>
      <c r="I10" s="1179"/>
      <c r="T10" s="1019"/>
    </row>
    <row r="11" spans="1:20" ht="15.75">
      <c r="A11" s="1032"/>
      <c r="B11" s="1039" t="s">
        <v>290</v>
      </c>
      <c r="C11" s="1034">
        <v>2173</v>
      </c>
      <c r="D11" s="1035" t="s">
        <v>288</v>
      </c>
      <c r="E11" s="1017"/>
      <c r="F11" s="1036">
        <f>'[8]кз'!F41</f>
        <v>0</v>
      </c>
      <c r="G11" s="1037">
        <f>'[8]кз'!G41</f>
        <v>0</v>
      </c>
      <c r="H11" s="1178"/>
      <c r="I11" s="1179"/>
      <c r="T11" s="1019"/>
    </row>
    <row r="12" spans="1:20" ht="15.75">
      <c r="A12" s="1032"/>
      <c r="B12" s="1039" t="s">
        <v>291</v>
      </c>
      <c r="C12" s="1034">
        <v>2174</v>
      </c>
      <c r="D12" s="1035" t="s">
        <v>288</v>
      </c>
      <c r="E12" s="1017"/>
      <c r="F12" s="1036">
        <f>'[8]кз'!F42</f>
        <v>0</v>
      </c>
      <c r="G12" s="1037">
        <f>'[8]кз'!G42</f>
        <v>0</v>
      </c>
      <c r="H12" s="1178"/>
      <c r="I12" s="1179"/>
      <c r="T12" s="1019"/>
    </row>
    <row r="13" spans="1:20" ht="15.75">
      <c r="A13" s="1032"/>
      <c r="B13" s="1039" t="s">
        <v>292</v>
      </c>
      <c r="C13" s="1034">
        <v>2175</v>
      </c>
      <c r="D13" s="1035" t="s">
        <v>288</v>
      </c>
      <c r="E13" s="1017"/>
      <c r="F13" s="1036">
        <f>'[8]кз'!F43</f>
        <v>0</v>
      </c>
      <c r="G13" s="1037">
        <f>'[8]кз'!G43</f>
        <v>0</v>
      </c>
      <c r="H13" s="1178"/>
      <c r="I13" s="1179"/>
      <c r="T13" s="1019"/>
    </row>
    <row r="14" spans="1:20" ht="15.75">
      <c r="A14" s="1032"/>
      <c r="B14" s="1039" t="s">
        <v>392</v>
      </c>
      <c r="C14" s="1034"/>
      <c r="D14" s="1035"/>
      <c r="E14" s="1017"/>
      <c r="F14" s="1036">
        <f>'[8]кз'!F44</f>
        <v>2</v>
      </c>
      <c r="G14" s="1037">
        <f>'[8]кз'!G44</f>
        <v>70</v>
      </c>
      <c r="H14" s="1178">
        <v>23</v>
      </c>
      <c r="I14" s="1179">
        <v>1257</v>
      </c>
      <c r="T14" s="1019"/>
    </row>
    <row r="15" spans="1:20" ht="15.75">
      <c r="A15" s="1040">
        <v>2</v>
      </c>
      <c r="B15" s="1030" t="s">
        <v>293</v>
      </c>
      <c r="C15" s="1031">
        <v>2180</v>
      </c>
      <c r="D15" s="1041" t="s">
        <v>19</v>
      </c>
      <c r="E15" s="1017"/>
      <c r="F15" s="1036">
        <f>'[8]кз'!F65</f>
        <v>0</v>
      </c>
      <c r="G15" s="1037">
        <f>'[8]кз'!G65</f>
        <v>0</v>
      </c>
      <c r="H15" s="1090"/>
      <c r="I15" s="1180"/>
      <c r="T15" s="1019"/>
    </row>
    <row r="16" spans="1:20" ht="15.75">
      <c r="A16" s="1040">
        <v>3</v>
      </c>
      <c r="B16" s="1042" t="s">
        <v>294</v>
      </c>
      <c r="C16" s="1031">
        <v>2190</v>
      </c>
      <c r="D16" s="1041" t="s">
        <v>19</v>
      </c>
      <c r="E16" s="1017"/>
      <c r="F16" s="1037">
        <f>'[8]кз'!F66</f>
        <v>0</v>
      </c>
      <c r="G16" s="1091">
        <f>SUM(G17:G20)</f>
        <v>750</v>
      </c>
      <c r="H16" s="1090"/>
      <c r="I16" s="1092">
        <f>SUM(I17:I20)</f>
        <v>0</v>
      </c>
      <c r="T16" s="1019"/>
    </row>
    <row r="17" spans="1:20" ht="15.75">
      <c r="A17" s="1032"/>
      <c r="B17" s="1033" t="s">
        <v>295</v>
      </c>
      <c r="C17" s="1034">
        <v>2191</v>
      </c>
      <c r="D17" s="1043" t="s">
        <v>19</v>
      </c>
      <c r="E17" s="1017"/>
      <c r="F17" s="1037">
        <f>'[8]кз'!F67</f>
        <v>0</v>
      </c>
      <c r="G17" s="1037">
        <f>'[8]кз'!G67</f>
        <v>750</v>
      </c>
      <c r="H17" s="1090"/>
      <c r="I17" s="1179"/>
      <c r="T17" s="1019"/>
    </row>
    <row r="18" spans="1:20" ht="15.75">
      <c r="A18" s="1032"/>
      <c r="B18" s="1033" t="s">
        <v>296</v>
      </c>
      <c r="C18" s="1034">
        <v>2192</v>
      </c>
      <c r="D18" s="1043" t="s">
        <v>19</v>
      </c>
      <c r="E18" s="1017"/>
      <c r="F18" s="1037">
        <f>'[8]кз'!F68</f>
        <v>0</v>
      </c>
      <c r="G18" s="1037">
        <f>'[8]кз'!G68</f>
        <v>0</v>
      </c>
      <c r="H18" s="1090"/>
      <c r="I18" s="1179"/>
      <c r="T18" s="1019"/>
    </row>
    <row r="19" spans="1:20" ht="15.75">
      <c r="A19" s="1032"/>
      <c r="B19" s="1044" t="s">
        <v>297</v>
      </c>
      <c r="C19" s="1034">
        <v>2193</v>
      </c>
      <c r="D19" s="1043" t="s">
        <v>19</v>
      </c>
      <c r="E19" s="1017"/>
      <c r="F19" s="1037">
        <f>'[8]кз'!F69</f>
        <v>0</v>
      </c>
      <c r="G19" s="1037">
        <f>'[8]кз'!G69</f>
        <v>0</v>
      </c>
      <c r="H19" s="1090"/>
      <c r="I19" s="1179"/>
      <c r="T19" s="1019"/>
    </row>
    <row r="20" spans="1:20" ht="15.75">
      <c r="A20" s="1032"/>
      <c r="B20" s="1039" t="s">
        <v>392</v>
      </c>
      <c r="C20" s="1034"/>
      <c r="D20" s="1043"/>
      <c r="E20" s="1017"/>
      <c r="F20" s="1037">
        <f>'[8]кз'!F70</f>
        <v>0</v>
      </c>
      <c r="G20" s="1037">
        <f>'[8]кз'!G70</f>
        <v>0</v>
      </c>
      <c r="H20" s="1090"/>
      <c r="I20" s="1179"/>
      <c r="T20" s="1019"/>
    </row>
    <row r="21" spans="1:20" ht="15.75">
      <c r="A21" s="1040">
        <v>4</v>
      </c>
      <c r="B21" s="1045" t="s">
        <v>298</v>
      </c>
      <c r="C21" s="1031">
        <v>2200</v>
      </c>
      <c r="D21" s="1041" t="s">
        <v>56</v>
      </c>
      <c r="E21" s="1017"/>
      <c r="F21" s="1037">
        <f>'[8]кз'!F71</f>
        <v>0.5</v>
      </c>
      <c r="G21" s="1091">
        <f>SUM(G22:G23)</f>
        <v>870</v>
      </c>
      <c r="H21" s="1181">
        <v>0.5</v>
      </c>
      <c r="I21" s="1092">
        <f>SUM(I22:I23)</f>
        <v>483</v>
      </c>
      <c r="T21" s="1019"/>
    </row>
    <row r="22" spans="1:20" ht="15.75">
      <c r="A22" s="1032"/>
      <c r="B22" s="1033" t="s">
        <v>299</v>
      </c>
      <c r="C22" s="1031">
        <v>2201</v>
      </c>
      <c r="D22" s="1041" t="s">
        <v>19</v>
      </c>
      <c r="E22" s="1017"/>
      <c r="F22" s="1037">
        <f>'[8]кз'!F72</f>
        <v>0</v>
      </c>
      <c r="G22" s="1037">
        <f>'[8]кз'!G72</f>
        <v>50</v>
      </c>
      <c r="H22" s="1090"/>
      <c r="I22" s="1179">
        <v>5</v>
      </c>
      <c r="T22" s="1019"/>
    </row>
    <row r="23" spans="1:20" ht="15.75">
      <c r="A23" s="1032"/>
      <c r="B23" s="1033" t="s">
        <v>300</v>
      </c>
      <c r="C23" s="1031">
        <v>2202</v>
      </c>
      <c r="D23" s="1041" t="s">
        <v>19</v>
      </c>
      <c r="E23" s="1017"/>
      <c r="F23" s="1037">
        <f>'[8]кз'!F73</f>
        <v>0</v>
      </c>
      <c r="G23" s="1037">
        <f>'[8]кз'!G73</f>
        <v>820</v>
      </c>
      <c r="H23" s="1090"/>
      <c r="I23" s="1179">
        <v>478</v>
      </c>
      <c r="T23" s="1019"/>
    </row>
    <row r="24" spans="1:20" ht="27.75" customHeight="1" thickBot="1">
      <c r="A24" s="1046">
        <v>5</v>
      </c>
      <c r="B24" s="1047" t="s">
        <v>301</v>
      </c>
      <c r="C24" s="1048">
        <v>2210</v>
      </c>
      <c r="D24" s="1016" t="s">
        <v>19</v>
      </c>
      <c r="E24" s="1017"/>
      <c r="F24" s="1037">
        <f>'[8]кз'!F74</f>
        <v>0</v>
      </c>
      <c r="G24" s="1037">
        <f>'[8]кз'!G74</f>
        <v>0</v>
      </c>
      <c r="H24" s="1093"/>
      <c r="I24" s="1182"/>
      <c r="T24" s="1019"/>
    </row>
    <row r="25" spans="1:20" ht="32.25" thickBot="1">
      <c r="A25" s="1049"/>
      <c r="B25" s="1050" t="s">
        <v>302</v>
      </c>
      <c r="C25" s="1051">
        <v>2220</v>
      </c>
      <c r="D25" s="1052" t="s">
        <v>19</v>
      </c>
      <c r="E25" s="1017"/>
      <c r="F25" s="1094">
        <f>'[8]кз'!F75</f>
        <v>0</v>
      </c>
      <c r="G25" s="1095">
        <f>'[8]кз'!G75</f>
        <v>0</v>
      </c>
      <c r="H25" s="1096"/>
      <c r="I25" s="1095">
        <f>SUM(I26:I27)</f>
        <v>0</v>
      </c>
      <c r="T25" s="1019"/>
    </row>
    <row r="26" spans="1:20" ht="25.5">
      <c r="A26" s="1053"/>
      <c r="B26" s="1054" t="s">
        <v>303</v>
      </c>
      <c r="C26" s="1055">
        <v>2221</v>
      </c>
      <c r="D26" s="1041" t="s">
        <v>19</v>
      </c>
      <c r="E26" s="1017"/>
      <c r="F26" s="1037">
        <f>'[8]кз'!F76</f>
        <v>0</v>
      </c>
      <c r="G26" s="1037">
        <f>'[8]кз'!G76</f>
        <v>0</v>
      </c>
      <c r="H26" s="1090"/>
      <c r="I26" s="1180"/>
      <c r="T26" s="1019"/>
    </row>
    <row r="27" spans="1:20" ht="16.5" thickBot="1">
      <c r="A27" s="1056"/>
      <c r="B27" s="1057" t="s">
        <v>304</v>
      </c>
      <c r="C27" s="1055">
        <v>2222</v>
      </c>
      <c r="D27" s="1016" t="s">
        <v>19</v>
      </c>
      <c r="E27" s="1017"/>
      <c r="F27" s="1037">
        <f>'[8]кз'!F77</f>
        <v>0</v>
      </c>
      <c r="G27" s="1037">
        <f>'[8]кз'!G77</f>
        <v>0</v>
      </c>
      <c r="H27" s="1093"/>
      <c r="I27" s="1182"/>
      <c r="T27" s="1019"/>
    </row>
    <row r="28" spans="1:20" ht="32.25" thickBot="1">
      <c r="A28" s="1049"/>
      <c r="B28" s="1050" t="s">
        <v>305</v>
      </c>
      <c r="C28" s="1051">
        <v>2230</v>
      </c>
      <c r="D28" s="1052" t="s">
        <v>19</v>
      </c>
      <c r="E28" s="1017"/>
      <c r="F28" s="1094">
        <f>'[8]кз'!F78</f>
        <v>0</v>
      </c>
      <c r="G28" s="1095">
        <f>'[8]кз'!G78</f>
        <v>0</v>
      </c>
      <c r="H28" s="1096"/>
      <c r="I28" s="1095">
        <f>SUM(I29:I30,I33,I36)</f>
        <v>0</v>
      </c>
      <c r="T28" s="1019"/>
    </row>
    <row r="29" spans="1:20" ht="26.25">
      <c r="A29" s="1058">
        <v>1</v>
      </c>
      <c r="B29" s="1045" t="s">
        <v>306</v>
      </c>
      <c r="C29" s="1055">
        <v>2240</v>
      </c>
      <c r="D29" s="1041" t="s">
        <v>19</v>
      </c>
      <c r="E29" s="1017"/>
      <c r="F29" s="1037">
        <f>'[8]кз'!F79</f>
        <v>0</v>
      </c>
      <c r="G29" s="1037">
        <f>'[8]кз'!G79</f>
        <v>0</v>
      </c>
      <c r="H29" s="1097"/>
      <c r="I29" s="1183"/>
      <c r="T29" s="1019"/>
    </row>
    <row r="30" spans="1:20" ht="15.75">
      <c r="A30" s="1058">
        <v>2</v>
      </c>
      <c r="B30" s="1059" t="s">
        <v>307</v>
      </c>
      <c r="C30" s="1055">
        <v>2250</v>
      </c>
      <c r="D30" s="1041" t="s">
        <v>19</v>
      </c>
      <c r="E30" s="1017"/>
      <c r="F30" s="1037">
        <f>'[8]кз'!F80</f>
        <v>0</v>
      </c>
      <c r="G30" s="1098">
        <f>SUM(G31:G32)</f>
        <v>0</v>
      </c>
      <c r="H30" s="1097"/>
      <c r="I30" s="1099">
        <f>SUM(I31:I32)</f>
        <v>0</v>
      </c>
      <c r="T30" s="1019"/>
    </row>
    <row r="31" spans="1:20" ht="15.75">
      <c r="A31" s="1058"/>
      <c r="B31" s="1033" t="s">
        <v>308</v>
      </c>
      <c r="C31" s="1043">
        <v>2251</v>
      </c>
      <c r="D31" s="1043" t="s">
        <v>19</v>
      </c>
      <c r="E31" s="1017"/>
      <c r="F31" s="1037">
        <f>'[8]кз'!F81</f>
        <v>0</v>
      </c>
      <c r="G31" s="1037">
        <f>'[8]кз'!G81</f>
        <v>0</v>
      </c>
      <c r="H31" s="1097"/>
      <c r="I31" s="1184"/>
      <c r="T31" s="1019"/>
    </row>
    <row r="32" spans="1:20" ht="15.75">
      <c r="A32" s="1058"/>
      <c r="B32" s="1033" t="s">
        <v>309</v>
      </c>
      <c r="C32" s="1043">
        <v>2252</v>
      </c>
      <c r="D32" s="1043" t="s">
        <v>19</v>
      </c>
      <c r="E32" s="1017"/>
      <c r="F32" s="1037">
        <f>'[8]кз'!F82</f>
        <v>0</v>
      </c>
      <c r="G32" s="1037">
        <f>'[8]кз'!G82</f>
        <v>0</v>
      </c>
      <c r="H32" s="1097"/>
      <c r="I32" s="1184"/>
      <c r="T32" s="1019"/>
    </row>
    <row r="33" spans="1:20" ht="15.75">
      <c r="A33" s="1058">
        <v>3</v>
      </c>
      <c r="B33" s="1045" t="s">
        <v>310</v>
      </c>
      <c r="C33" s="1055">
        <v>2260</v>
      </c>
      <c r="D33" s="1041" t="s">
        <v>19</v>
      </c>
      <c r="E33" s="1017"/>
      <c r="F33" s="1037">
        <f>'[8]кз'!F83</f>
        <v>0</v>
      </c>
      <c r="G33" s="1098">
        <f>SUM(G34:G35)</f>
        <v>0</v>
      </c>
      <c r="H33" s="1097"/>
      <c r="I33" s="1099">
        <f>SUM(I34:I35)</f>
        <v>0</v>
      </c>
      <c r="T33" s="1019"/>
    </row>
    <row r="34" spans="1:20" ht="15.75">
      <c r="A34" s="1058"/>
      <c r="B34" s="1033" t="s">
        <v>308</v>
      </c>
      <c r="C34" s="1043">
        <v>2261</v>
      </c>
      <c r="D34" s="1043" t="s">
        <v>19</v>
      </c>
      <c r="E34" s="1017"/>
      <c r="F34" s="1037">
        <f>'[8]кз'!F84</f>
        <v>0</v>
      </c>
      <c r="G34" s="1037">
        <f>'[8]кз'!G84</f>
        <v>0</v>
      </c>
      <c r="H34" s="1097"/>
      <c r="I34" s="1184"/>
      <c r="T34" s="1019"/>
    </row>
    <row r="35" spans="1:20" ht="15.75">
      <c r="A35" s="1058"/>
      <c r="B35" s="1033" t="s">
        <v>309</v>
      </c>
      <c r="C35" s="1043">
        <v>2262</v>
      </c>
      <c r="D35" s="1043" t="s">
        <v>19</v>
      </c>
      <c r="E35" s="1017"/>
      <c r="F35" s="1037">
        <f>'[8]кз'!F85</f>
        <v>0</v>
      </c>
      <c r="G35" s="1037">
        <f>'[8]кз'!G85</f>
        <v>0</v>
      </c>
      <c r="H35" s="1097"/>
      <c r="I35" s="1184"/>
      <c r="T35" s="1019"/>
    </row>
    <row r="36" spans="1:20" ht="16.5" thickBot="1">
      <c r="A36" s="1061">
        <v>4</v>
      </c>
      <c r="B36" s="1062" t="s">
        <v>311</v>
      </c>
      <c r="C36" s="1063">
        <v>2270</v>
      </c>
      <c r="D36" s="1064" t="s">
        <v>19</v>
      </c>
      <c r="E36" s="1017"/>
      <c r="F36" s="1037">
        <f>'[8]кз'!F86</f>
        <v>0</v>
      </c>
      <c r="G36" s="1037">
        <f>'[8]кз'!G86</f>
        <v>0</v>
      </c>
      <c r="H36" s="1100"/>
      <c r="I36" s="1185"/>
      <c r="T36" s="1019"/>
    </row>
    <row r="37" spans="1:20" ht="32.25" thickBot="1">
      <c r="A37" s="1049"/>
      <c r="B37" s="1050" t="s">
        <v>312</v>
      </c>
      <c r="C37" s="1051">
        <v>2280</v>
      </c>
      <c r="D37" s="1052" t="s">
        <v>19</v>
      </c>
      <c r="E37" s="1017"/>
      <c r="F37" s="1101"/>
      <c r="G37" s="1102">
        <f>SUM(G38:G41)</f>
        <v>0</v>
      </c>
      <c r="H37" s="1096"/>
      <c r="I37" s="1095">
        <f>SUM(I38:I41)</f>
        <v>0</v>
      </c>
      <c r="T37" s="1019"/>
    </row>
    <row r="38" spans="1:20" ht="15.75">
      <c r="A38" s="1058">
        <v>1</v>
      </c>
      <c r="B38" s="1045" t="s">
        <v>313</v>
      </c>
      <c r="C38" s="1055">
        <v>2281</v>
      </c>
      <c r="D38" s="1060" t="s">
        <v>288</v>
      </c>
      <c r="E38" s="1017"/>
      <c r="F38" s="1180"/>
      <c r="G38" s="1186"/>
      <c r="H38" s="1181"/>
      <c r="I38" s="1183"/>
      <c r="T38" s="1019"/>
    </row>
    <row r="39" spans="1:20" ht="15.75">
      <c r="A39" s="1058">
        <v>2</v>
      </c>
      <c r="B39" s="1059" t="s">
        <v>314</v>
      </c>
      <c r="C39" s="1055">
        <v>2282</v>
      </c>
      <c r="D39" s="1060" t="s">
        <v>288</v>
      </c>
      <c r="E39" s="1017"/>
      <c r="F39" s="1180"/>
      <c r="G39" s="1186"/>
      <c r="H39" s="1181"/>
      <c r="I39" s="1183"/>
      <c r="T39" s="1019"/>
    </row>
    <row r="40" spans="1:20" ht="39">
      <c r="A40" s="1058">
        <v>3</v>
      </c>
      <c r="B40" s="1045" t="s">
        <v>315</v>
      </c>
      <c r="C40" s="1055">
        <v>2283</v>
      </c>
      <c r="D40" s="1060" t="s">
        <v>288</v>
      </c>
      <c r="E40" s="1017"/>
      <c r="F40" s="1180"/>
      <c r="G40" s="1186"/>
      <c r="H40" s="1181"/>
      <c r="I40" s="1183"/>
      <c r="T40" s="1019"/>
    </row>
    <row r="41" spans="1:20" ht="39.75" thickBot="1">
      <c r="A41" s="1061">
        <v>4</v>
      </c>
      <c r="B41" s="1065" t="s">
        <v>316</v>
      </c>
      <c r="C41" s="1063">
        <v>2284</v>
      </c>
      <c r="D41" s="1064" t="s">
        <v>288</v>
      </c>
      <c r="E41" s="1017"/>
      <c r="F41" s="1180"/>
      <c r="G41" s="1187"/>
      <c r="H41" s="1181"/>
      <c r="I41" s="1188"/>
      <c r="T41" s="1019"/>
    </row>
    <row r="42" spans="1:20" ht="16.5" thickBot="1">
      <c r="A42" s="1049"/>
      <c r="B42" s="1050" t="s">
        <v>317</v>
      </c>
      <c r="C42" s="1051">
        <v>2290</v>
      </c>
      <c r="D42" s="1052" t="s">
        <v>56</v>
      </c>
      <c r="E42" s="1017"/>
      <c r="F42" s="1189"/>
      <c r="G42" s="1190"/>
      <c r="H42" s="1191"/>
      <c r="I42" s="1189"/>
      <c r="T42" s="1019"/>
    </row>
    <row r="43" spans="1:20" ht="48" thickBot="1">
      <c r="A43" s="1066"/>
      <c r="B43" s="1050" t="s">
        <v>318</v>
      </c>
      <c r="C43" s="1067">
        <v>2300</v>
      </c>
      <c r="D43" s="1052" t="s">
        <v>19</v>
      </c>
      <c r="E43" s="1017"/>
      <c r="F43" s="1094"/>
      <c r="G43" s="1190"/>
      <c r="H43" s="1103"/>
      <c r="I43" s="1189"/>
      <c r="T43" s="1019"/>
    </row>
    <row r="44" spans="1:20" ht="26.25">
      <c r="A44" s="1068">
        <v>1</v>
      </c>
      <c r="B44" s="1069" t="s">
        <v>286</v>
      </c>
      <c r="C44" s="1070">
        <v>2301</v>
      </c>
      <c r="D44" s="1071" t="s">
        <v>19</v>
      </c>
      <c r="E44" s="1017"/>
      <c r="F44" s="1104"/>
      <c r="G44" s="1192"/>
      <c r="H44" s="1105"/>
      <c r="I44" s="1194"/>
      <c r="T44" s="1019"/>
    </row>
    <row r="45" spans="1:20" ht="15.75">
      <c r="A45" s="1058"/>
      <c r="B45" s="1039" t="s">
        <v>291</v>
      </c>
      <c r="C45" s="1034">
        <v>2302</v>
      </c>
      <c r="D45" s="1035" t="s">
        <v>288</v>
      </c>
      <c r="E45" s="1017"/>
      <c r="F45" s="1179"/>
      <c r="G45" s="1193"/>
      <c r="H45" s="1178"/>
      <c r="I45" s="1179"/>
      <c r="T45" s="1019"/>
    </row>
    <row r="46" spans="1:20" ht="27.75" customHeight="1" thickBot="1">
      <c r="A46" s="1072">
        <v>2</v>
      </c>
      <c r="B46" s="1073" t="s">
        <v>301</v>
      </c>
      <c r="C46" s="1074">
        <v>2303</v>
      </c>
      <c r="D46" s="1064" t="s">
        <v>19</v>
      </c>
      <c r="E46" s="1017"/>
      <c r="F46" s="1106"/>
      <c r="G46" s="1187"/>
      <c r="H46" s="1107"/>
      <c r="I46" s="1188"/>
      <c r="T46" s="1019"/>
    </row>
    <row r="48" spans="1:9" ht="12.75">
      <c r="A48" s="1075"/>
      <c r="B48" s="1075"/>
      <c r="C48" s="1075"/>
      <c r="D48" s="1075"/>
      <c r="E48" s="1075"/>
      <c r="F48" s="1109"/>
      <c r="G48" s="1109"/>
      <c r="H48" s="1109"/>
      <c r="I48" s="1109"/>
    </row>
    <row r="49" spans="1:9" ht="12.75">
      <c r="A49" s="1075"/>
      <c r="B49" s="1075"/>
      <c r="C49" s="1075"/>
      <c r="D49" s="1075"/>
      <c r="E49" s="1075"/>
      <c r="F49" s="1109"/>
      <c r="G49" s="1109"/>
      <c r="H49" s="1109"/>
      <c r="I49" s="1109"/>
    </row>
    <row r="50" spans="1:9" ht="12.75">
      <c r="A50" s="1075"/>
      <c r="B50" s="1075"/>
      <c r="C50" s="1075"/>
      <c r="D50" s="1075"/>
      <c r="E50" s="1075"/>
      <c r="F50" s="1109"/>
      <c r="G50" s="1109"/>
      <c r="H50" s="1109"/>
      <c r="I50" s="1109"/>
    </row>
    <row r="51" ht="18.75">
      <c r="A51" s="1014" t="s">
        <v>374</v>
      </c>
    </row>
  </sheetData>
  <sheetProtection password="E3A0" sheet="1" objects="1" scenarios="1" formatCells="0" formatColumns="0" formatRows="0" insertHyperlinks="0"/>
  <mergeCells count="2">
    <mergeCell ref="F3:G3"/>
    <mergeCell ref="H3:I3"/>
  </mergeCells>
  <printOptions/>
  <pageMargins left="1.06" right="0.28" top="0.7" bottom="0.61" header="0.17" footer="0.29"/>
  <pageSetup horizontalDpi="600" verticalDpi="600" orientation="portrait" paperSize="9" scale="65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1"/>
  <sheetViews>
    <sheetView showGridLines="0" showZeros="0" zoomScale="75" zoomScaleNormal="75" zoomScalePageLayoutView="0" workbookViewId="0" topLeftCell="A1">
      <selection activeCell="U140" sqref="U140"/>
    </sheetView>
  </sheetViews>
  <sheetFormatPr defaultColWidth="9.140625" defaultRowHeight="12.75"/>
  <cols>
    <col min="1" max="1" width="4.8515625" style="1018" customWidth="1"/>
    <col min="2" max="2" width="63.140625" style="1018" customWidth="1"/>
    <col min="3" max="3" width="7.57421875" style="1018" customWidth="1"/>
    <col min="4" max="4" width="9.57421875" style="1018" customWidth="1"/>
    <col min="5" max="5" width="2.00390625" style="1018" customWidth="1"/>
    <col min="6" max="9" width="9.140625" style="1108" customWidth="1"/>
    <col min="10" max="19" width="0" style="1018" hidden="1" customWidth="1"/>
    <col min="20" max="20" width="2.28125" style="1018" customWidth="1"/>
    <col min="21" max="16384" width="9.140625" style="1018" customWidth="1"/>
  </cols>
  <sheetData>
    <row r="1" spans="1:20" s="362" customFormat="1" ht="20.25">
      <c r="A1" s="354"/>
      <c r="B1" s="1014" t="s">
        <v>374</v>
      </c>
      <c r="C1" s="354"/>
      <c r="D1" s="1195">
        <f>'[9]з'!D1</f>
        <v>0</v>
      </c>
      <c r="E1" s="356">
        <v>1</v>
      </c>
      <c r="F1" s="1195" t="str">
        <f>'[9]з'!F1</f>
        <v>ДП"Тульчинське ЛМГ''</v>
      </c>
      <c r="G1" s="358"/>
      <c r="H1" s="359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60"/>
      <c r="T1" s="363"/>
    </row>
    <row r="2" spans="1:20" ht="12.75">
      <c r="A2" s="1015"/>
      <c r="B2" s="1016"/>
      <c r="C2" s="1016"/>
      <c r="D2" s="1015"/>
      <c r="E2" s="1017"/>
      <c r="F2" s="1128"/>
      <c r="G2" s="1129"/>
      <c r="H2" s="1076"/>
      <c r="I2" s="1077"/>
      <c r="T2" s="1019"/>
    </row>
    <row r="3" spans="1:20" ht="12.75">
      <c r="A3" s="1020" t="s">
        <v>2</v>
      </c>
      <c r="B3" s="1020"/>
      <c r="C3" s="1021" t="s">
        <v>277</v>
      </c>
      <c r="D3" s="1021" t="s">
        <v>278</v>
      </c>
      <c r="E3" s="1017"/>
      <c r="F3" s="1254" t="s">
        <v>279</v>
      </c>
      <c r="G3" s="1255"/>
      <c r="H3" s="1256" t="s">
        <v>280</v>
      </c>
      <c r="I3" s="1257"/>
      <c r="T3" s="1019"/>
    </row>
    <row r="4" spans="1:20" ht="12.75">
      <c r="A4" s="1021" t="s">
        <v>281</v>
      </c>
      <c r="B4" s="1021" t="s">
        <v>282</v>
      </c>
      <c r="C4" s="1021" t="s">
        <v>4</v>
      </c>
      <c r="D4" s="1021" t="s">
        <v>283</v>
      </c>
      <c r="E4" s="1017"/>
      <c r="F4" s="1131" t="s">
        <v>8</v>
      </c>
      <c r="G4" s="1132" t="s">
        <v>9</v>
      </c>
      <c r="H4" s="1080" t="s">
        <v>8</v>
      </c>
      <c r="I4" s="1079" t="s">
        <v>9</v>
      </c>
      <c r="T4" s="1019"/>
    </row>
    <row r="5" spans="1:20" ht="12.75">
      <c r="A5" s="1022"/>
      <c r="B5" s="1022"/>
      <c r="C5" s="1022"/>
      <c r="D5" s="1022"/>
      <c r="E5" s="1017"/>
      <c r="F5" s="1133"/>
      <c r="G5" s="1130" t="s">
        <v>284</v>
      </c>
      <c r="H5" s="1081"/>
      <c r="I5" s="1082" t="s">
        <v>284</v>
      </c>
      <c r="T5" s="1019"/>
    </row>
    <row r="6" spans="1:20" ht="16.5" thickBot="1">
      <c r="A6" s="1024">
        <v>1</v>
      </c>
      <c r="B6" s="1024">
        <v>2</v>
      </c>
      <c r="C6" s="1024">
        <v>3</v>
      </c>
      <c r="D6" s="1024">
        <v>4</v>
      </c>
      <c r="E6" s="1017"/>
      <c r="F6" s="1134">
        <v>5</v>
      </c>
      <c r="G6" s="1135">
        <v>6</v>
      </c>
      <c r="H6" s="1084">
        <v>7</v>
      </c>
      <c r="I6" s="1083">
        <v>8</v>
      </c>
      <c r="T6" s="1019"/>
    </row>
    <row r="7" spans="1:20" ht="33" thickBot="1" thickTop="1">
      <c r="A7" s="1025"/>
      <c r="B7" s="1026" t="s">
        <v>285</v>
      </c>
      <c r="C7" s="1027">
        <v>2160</v>
      </c>
      <c r="D7" s="1028" t="s">
        <v>19</v>
      </c>
      <c r="E7" s="1017"/>
      <c r="F7" s="1085" t="s">
        <v>201</v>
      </c>
      <c r="G7" s="1086">
        <f>G8+G15+G16+G21+G24</f>
        <v>0</v>
      </c>
      <c r="H7" s="1087" t="s">
        <v>201</v>
      </c>
      <c r="I7" s="1088">
        <f>I8+I15+I16+I21+I24</f>
        <v>0</v>
      </c>
      <c r="T7" s="1019"/>
    </row>
    <row r="8" spans="1:20" ht="26.25">
      <c r="A8" s="1029">
        <v>1</v>
      </c>
      <c r="B8" s="1030" t="s">
        <v>286</v>
      </c>
      <c r="C8" s="1031">
        <v>2170</v>
      </c>
      <c r="D8" s="1023" t="s">
        <v>19</v>
      </c>
      <c r="E8" s="1017"/>
      <c r="F8" s="1082" t="s">
        <v>201</v>
      </c>
      <c r="G8" s="1078">
        <f>SUM(G9:G14)</f>
        <v>0</v>
      </c>
      <c r="H8" s="1089" t="s">
        <v>201</v>
      </c>
      <c r="I8" s="1082">
        <f>SUM(I9:I14)</f>
        <v>0</v>
      </c>
      <c r="T8" s="1019"/>
    </row>
    <row r="9" spans="1:20" ht="15.75">
      <c r="A9" s="1032"/>
      <c r="B9" s="1033" t="s">
        <v>287</v>
      </c>
      <c r="C9" s="1034">
        <v>2171</v>
      </c>
      <c r="D9" s="1035" t="s">
        <v>288</v>
      </c>
      <c r="E9" s="1017"/>
      <c r="F9" s="1036">
        <f>'[8]кбс'!F11</f>
        <v>0</v>
      </c>
      <c r="G9" s="1037">
        <f>'[8]кбз'!G11</f>
        <v>0</v>
      </c>
      <c r="H9" s="1178"/>
      <c r="I9" s="1179"/>
      <c r="J9"/>
      <c r="K9"/>
      <c r="L9"/>
      <c r="M9"/>
      <c r="N9"/>
      <c r="O9"/>
      <c r="P9"/>
      <c r="Q9"/>
      <c r="R9"/>
      <c r="S9"/>
      <c r="T9" s="1038"/>
    </row>
    <row r="10" spans="1:20" ht="15.75">
      <c r="A10" s="1032"/>
      <c r="B10" s="1039" t="s">
        <v>289</v>
      </c>
      <c r="C10" s="1034">
        <v>2172</v>
      </c>
      <c r="D10" s="1035" t="s">
        <v>288</v>
      </c>
      <c r="E10" s="1017"/>
      <c r="F10" s="1036">
        <f>'[8]кбз'!F40</f>
        <v>0</v>
      </c>
      <c r="G10" s="1037">
        <f>'[8]кбз'!G40</f>
        <v>0</v>
      </c>
      <c r="H10" s="1178"/>
      <c r="I10" s="1179"/>
      <c r="T10" s="1019"/>
    </row>
    <row r="11" spans="1:20" ht="15.75">
      <c r="A11" s="1032"/>
      <c r="B11" s="1039" t="s">
        <v>290</v>
      </c>
      <c r="C11" s="1034">
        <v>2173</v>
      </c>
      <c r="D11" s="1035" t="s">
        <v>288</v>
      </c>
      <c r="E11" s="1017"/>
      <c r="F11" s="1036">
        <f>'[8]кбз'!F41</f>
        <v>0</v>
      </c>
      <c r="G11" s="1037">
        <f>'[8]кбз'!G41</f>
        <v>0</v>
      </c>
      <c r="H11" s="1178"/>
      <c r="I11" s="1179"/>
      <c r="T11" s="1019"/>
    </row>
    <row r="12" spans="1:20" ht="15.75">
      <c r="A12" s="1032"/>
      <c r="B12" s="1039" t="s">
        <v>291</v>
      </c>
      <c r="C12" s="1034">
        <v>2174</v>
      </c>
      <c r="D12" s="1035" t="s">
        <v>288</v>
      </c>
      <c r="E12" s="1017"/>
      <c r="F12" s="1036">
        <f>'[8]кбз'!F42</f>
        <v>0</v>
      </c>
      <c r="G12" s="1037">
        <f>'[8]кбз'!G42</f>
        <v>0</v>
      </c>
      <c r="H12" s="1178"/>
      <c r="I12" s="1179"/>
      <c r="T12" s="1019"/>
    </row>
    <row r="13" spans="1:20" ht="15.75">
      <c r="A13" s="1032"/>
      <c r="B13" s="1039" t="s">
        <v>292</v>
      </c>
      <c r="C13" s="1034">
        <v>2175</v>
      </c>
      <c r="D13" s="1035" t="s">
        <v>288</v>
      </c>
      <c r="E13" s="1017"/>
      <c r="F13" s="1036">
        <f>'[8]кбз'!F43</f>
        <v>0</v>
      </c>
      <c r="G13" s="1037">
        <f>'[8]кбз'!G43</f>
        <v>0</v>
      </c>
      <c r="H13" s="1178"/>
      <c r="I13" s="1179"/>
      <c r="T13" s="1019"/>
    </row>
    <row r="14" spans="1:20" ht="15.75">
      <c r="A14" s="1032"/>
      <c r="B14" s="1039" t="s">
        <v>392</v>
      </c>
      <c r="C14" s="1034"/>
      <c r="D14" s="1035"/>
      <c r="E14" s="1017"/>
      <c r="F14" s="1036">
        <f>'[8]кбз'!F44</f>
        <v>0</v>
      </c>
      <c r="G14" s="1037">
        <f>'[8]кбз'!G44</f>
        <v>0</v>
      </c>
      <c r="H14" s="1178"/>
      <c r="I14" s="1179"/>
      <c r="T14" s="1019"/>
    </row>
    <row r="15" spans="1:20" ht="15.75">
      <c r="A15" s="1040">
        <v>2</v>
      </c>
      <c r="B15" s="1030" t="s">
        <v>293</v>
      </c>
      <c r="C15" s="1031">
        <v>2180</v>
      </c>
      <c r="D15" s="1041" t="s">
        <v>19</v>
      </c>
      <c r="E15" s="1017"/>
      <c r="F15" s="1036">
        <f>'[8]кбз'!F65</f>
        <v>0</v>
      </c>
      <c r="G15" s="1037">
        <f>'[8]кбз'!G65</f>
        <v>0</v>
      </c>
      <c r="H15" s="1090"/>
      <c r="I15" s="1180"/>
      <c r="T15" s="1019"/>
    </row>
    <row r="16" spans="1:20" ht="15.75">
      <c r="A16" s="1040">
        <v>3</v>
      </c>
      <c r="B16" s="1042" t="s">
        <v>294</v>
      </c>
      <c r="C16" s="1031">
        <v>2190</v>
      </c>
      <c r="D16" s="1041" t="s">
        <v>19</v>
      </c>
      <c r="E16" s="1017"/>
      <c r="F16" s="1037">
        <f>'[8]кбз'!F66</f>
        <v>0</v>
      </c>
      <c r="G16" s="1091">
        <f>SUM(G17:G20)</f>
        <v>0</v>
      </c>
      <c r="H16" s="1090"/>
      <c r="I16" s="1092">
        <f>SUM(I17:I20)</f>
        <v>0</v>
      </c>
      <c r="T16" s="1019"/>
    </row>
    <row r="17" spans="1:20" ht="15.75">
      <c r="A17" s="1032"/>
      <c r="B17" s="1033" t="s">
        <v>295</v>
      </c>
      <c r="C17" s="1034">
        <v>2191</v>
      </c>
      <c r="D17" s="1043" t="s">
        <v>19</v>
      </c>
      <c r="E17" s="1017"/>
      <c r="F17" s="1037">
        <f>'[8]кбз'!F67</f>
        <v>0</v>
      </c>
      <c r="G17" s="1037">
        <f>'[8]кбз'!G67</f>
        <v>0</v>
      </c>
      <c r="H17" s="1090"/>
      <c r="I17" s="1179"/>
      <c r="T17" s="1019"/>
    </row>
    <row r="18" spans="1:20" ht="15.75">
      <c r="A18" s="1032"/>
      <c r="B18" s="1033" t="s">
        <v>296</v>
      </c>
      <c r="C18" s="1034">
        <v>2192</v>
      </c>
      <c r="D18" s="1043" t="s">
        <v>19</v>
      </c>
      <c r="E18" s="1017"/>
      <c r="F18" s="1037">
        <f>'[8]кбз'!F68</f>
        <v>0</v>
      </c>
      <c r="G18" s="1037">
        <f>'[8]кбз'!G68</f>
        <v>0</v>
      </c>
      <c r="H18" s="1090"/>
      <c r="I18" s="1179"/>
      <c r="T18" s="1019"/>
    </row>
    <row r="19" spans="1:20" ht="15.75">
      <c r="A19" s="1032"/>
      <c r="B19" s="1044" t="s">
        <v>297</v>
      </c>
      <c r="C19" s="1034">
        <v>2193</v>
      </c>
      <c r="D19" s="1043" t="s">
        <v>19</v>
      </c>
      <c r="E19" s="1017"/>
      <c r="F19" s="1037">
        <f>'[8]кбз'!F69</f>
        <v>0</v>
      </c>
      <c r="G19" s="1037">
        <f>'[8]кбз'!G69</f>
        <v>0</v>
      </c>
      <c r="H19" s="1090"/>
      <c r="I19" s="1179"/>
      <c r="T19" s="1019"/>
    </row>
    <row r="20" spans="1:20" ht="15.75">
      <c r="A20" s="1032"/>
      <c r="B20" s="1039" t="s">
        <v>392</v>
      </c>
      <c r="C20" s="1034"/>
      <c r="D20" s="1043"/>
      <c r="E20" s="1017"/>
      <c r="F20" s="1037">
        <f>'[8]кбз'!F70</f>
        <v>0</v>
      </c>
      <c r="G20" s="1037">
        <f>'[8]кбз'!G70</f>
        <v>0</v>
      </c>
      <c r="H20" s="1090"/>
      <c r="I20" s="1179"/>
      <c r="T20" s="1019"/>
    </row>
    <row r="21" spans="1:20" ht="15.75">
      <c r="A21" s="1040">
        <v>4</v>
      </c>
      <c r="B21" s="1045" t="s">
        <v>298</v>
      </c>
      <c r="C21" s="1031">
        <v>2200</v>
      </c>
      <c r="D21" s="1041" t="s">
        <v>56</v>
      </c>
      <c r="E21" s="1017"/>
      <c r="F21" s="1037">
        <f>'[8]кбз'!F71</f>
        <v>0</v>
      </c>
      <c r="G21" s="1091">
        <f>SUM(G22:G23)</f>
        <v>0</v>
      </c>
      <c r="H21" s="1181"/>
      <c r="I21" s="1092">
        <f>SUM(I22:I23)</f>
        <v>0</v>
      </c>
      <c r="T21" s="1019"/>
    </row>
    <row r="22" spans="1:20" ht="15.75">
      <c r="A22" s="1032"/>
      <c r="B22" s="1033" t="s">
        <v>299</v>
      </c>
      <c r="C22" s="1031">
        <v>2201</v>
      </c>
      <c r="D22" s="1041" t="s">
        <v>19</v>
      </c>
      <c r="E22" s="1017"/>
      <c r="F22" s="1037">
        <f>'[8]кбз'!F72</f>
        <v>0</v>
      </c>
      <c r="G22" s="1037">
        <f>'[8]кбз'!G72</f>
        <v>0</v>
      </c>
      <c r="H22" s="1090"/>
      <c r="I22" s="1179"/>
      <c r="T22" s="1019"/>
    </row>
    <row r="23" spans="1:20" ht="15.75">
      <c r="A23" s="1032"/>
      <c r="B23" s="1033" t="s">
        <v>300</v>
      </c>
      <c r="C23" s="1031">
        <v>2202</v>
      </c>
      <c r="D23" s="1041" t="s">
        <v>19</v>
      </c>
      <c r="E23" s="1017"/>
      <c r="F23" s="1037">
        <f>'[8]кбз'!F73</f>
        <v>0</v>
      </c>
      <c r="G23" s="1037">
        <f>'[8]кбз'!G73</f>
        <v>0</v>
      </c>
      <c r="H23" s="1090"/>
      <c r="I23" s="1179"/>
      <c r="T23" s="1019"/>
    </row>
    <row r="24" spans="1:20" ht="27.75" customHeight="1" thickBot="1">
      <c r="A24" s="1046">
        <v>5</v>
      </c>
      <c r="B24" s="1047" t="s">
        <v>301</v>
      </c>
      <c r="C24" s="1048">
        <v>2210</v>
      </c>
      <c r="D24" s="1016" t="s">
        <v>19</v>
      </c>
      <c r="E24" s="1017"/>
      <c r="F24" s="1037">
        <f>'[8]кбз'!F74</f>
        <v>0</v>
      </c>
      <c r="G24" s="1037">
        <f>'[8]кбз'!G74</f>
        <v>0</v>
      </c>
      <c r="H24" s="1093"/>
      <c r="I24" s="1182"/>
      <c r="T24" s="1019"/>
    </row>
    <row r="25" spans="1:20" ht="32.25" thickBot="1">
      <c r="A25" s="1049"/>
      <c r="B25" s="1050" t="s">
        <v>302</v>
      </c>
      <c r="C25" s="1051">
        <v>2220</v>
      </c>
      <c r="D25" s="1052" t="s">
        <v>19</v>
      </c>
      <c r="E25" s="1017"/>
      <c r="F25" s="1094">
        <f>'[8]кбз'!F75</f>
        <v>0</v>
      </c>
      <c r="G25" s="1095">
        <f>'[8]кбз'!G75</f>
        <v>0</v>
      </c>
      <c r="H25" s="1096"/>
      <c r="I25" s="1095">
        <f>SUM(I26:I27)</f>
        <v>0</v>
      </c>
      <c r="T25" s="1019"/>
    </row>
    <row r="26" spans="1:20" ht="25.5">
      <c r="A26" s="1053"/>
      <c r="B26" s="1054" t="s">
        <v>303</v>
      </c>
      <c r="C26" s="1055">
        <v>2221</v>
      </c>
      <c r="D26" s="1041" t="s">
        <v>19</v>
      </c>
      <c r="E26" s="1017"/>
      <c r="F26" s="1037">
        <f>'[8]кбз'!F76</f>
        <v>0</v>
      </c>
      <c r="G26" s="1037">
        <f>'[8]кбз'!G76</f>
        <v>0</v>
      </c>
      <c r="H26" s="1090"/>
      <c r="I26" s="1180"/>
      <c r="T26" s="1019"/>
    </row>
    <row r="27" spans="1:20" ht="16.5" thickBot="1">
      <c r="A27" s="1056"/>
      <c r="B27" s="1057" t="s">
        <v>304</v>
      </c>
      <c r="C27" s="1055">
        <v>2222</v>
      </c>
      <c r="D27" s="1016" t="s">
        <v>19</v>
      </c>
      <c r="E27" s="1017"/>
      <c r="F27" s="1037">
        <f>'[8]кбз'!F77</f>
        <v>0</v>
      </c>
      <c r="G27" s="1037">
        <f>'[8]кбз'!G77</f>
        <v>0</v>
      </c>
      <c r="H27" s="1093"/>
      <c r="I27" s="1182"/>
      <c r="T27" s="1019"/>
    </row>
    <row r="28" spans="1:20" ht="32.25" thickBot="1">
      <c r="A28" s="1049"/>
      <c r="B28" s="1050" t="s">
        <v>305</v>
      </c>
      <c r="C28" s="1051">
        <v>2230</v>
      </c>
      <c r="D28" s="1052" t="s">
        <v>19</v>
      </c>
      <c r="E28" s="1017"/>
      <c r="F28" s="1094">
        <f>'[8]кбз'!F78</f>
        <v>0</v>
      </c>
      <c r="G28" s="1095">
        <f>'[8]кбз'!G78</f>
        <v>0</v>
      </c>
      <c r="H28" s="1096"/>
      <c r="I28" s="1095">
        <f>SUM(I29:I30,I33,I36)</f>
        <v>0</v>
      </c>
      <c r="T28" s="1019"/>
    </row>
    <row r="29" spans="1:20" ht="26.25">
      <c r="A29" s="1058">
        <v>1</v>
      </c>
      <c r="B29" s="1045" t="s">
        <v>306</v>
      </c>
      <c r="C29" s="1055">
        <v>2240</v>
      </c>
      <c r="D29" s="1041" t="s">
        <v>19</v>
      </c>
      <c r="E29" s="1017"/>
      <c r="F29" s="1037">
        <f>'[8]кбз'!F79</f>
        <v>0</v>
      </c>
      <c r="G29" s="1037">
        <f>'[8]кбз'!G79</f>
        <v>0</v>
      </c>
      <c r="H29" s="1097"/>
      <c r="I29" s="1183"/>
      <c r="T29" s="1019"/>
    </row>
    <row r="30" spans="1:20" ht="15.75">
      <c r="A30" s="1058">
        <v>2</v>
      </c>
      <c r="B30" s="1059" t="s">
        <v>307</v>
      </c>
      <c r="C30" s="1055">
        <v>2250</v>
      </c>
      <c r="D30" s="1041" t="s">
        <v>19</v>
      </c>
      <c r="E30" s="1017"/>
      <c r="F30" s="1037">
        <f>'[8]кбз'!F80</f>
        <v>0</v>
      </c>
      <c r="G30" s="1098">
        <f>SUM(G31:G32)</f>
        <v>0</v>
      </c>
      <c r="H30" s="1097"/>
      <c r="I30" s="1099">
        <f>SUM(I31:I32)</f>
        <v>0</v>
      </c>
      <c r="T30" s="1019"/>
    </row>
    <row r="31" spans="1:20" ht="15.75">
      <c r="A31" s="1058"/>
      <c r="B31" s="1033" t="s">
        <v>308</v>
      </c>
      <c r="C31" s="1043">
        <v>2251</v>
      </c>
      <c r="D31" s="1043" t="s">
        <v>19</v>
      </c>
      <c r="E31" s="1017"/>
      <c r="F31" s="1037">
        <f>'[8]кбз'!F81</f>
        <v>0</v>
      </c>
      <c r="G31" s="1037">
        <f>'[8]кбз'!G81</f>
        <v>0</v>
      </c>
      <c r="H31" s="1097"/>
      <c r="I31" s="1184"/>
      <c r="T31" s="1019"/>
    </row>
    <row r="32" spans="1:20" ht="15.75">
      <c r="A32" s="1058"/>
      <c r="B32" s="1033" t="s">
        <v>309</v>
      </c>
      <c r="C32" s="1043">
        <v>2252</v>
      </c>
      <c r="D32" s="1043" t="s">
        <v>19</v>
      </c>
      <c r="E32" s="1017"/>
      <c r="F32" s="1037">
        <f>'[8]кбз'!F82</f>
        <v>0</v>
      </c>
      <c r="G32" s="1037">
        <f>'[8]кбз'!G82</f>
        <v>0</v>
      </c>
      <c r="H32" s="1097"/>
      <c r="I32" s="1184"/>
      <c r="T32" s="1019"/>
    </row>
    <row r="33" spans="1:20" ht="15.75">
      <c r="A33" s="1058">
        <v>3</v>
      </c>
      <c r="B33" s="1045" t="s">
        <v>310</v>
      </c>
      <c r="C33" s="1055">
        <v>2260</v>
      </c>
      <c r="D33" s="1041" t="s">
        <v>19</v>
      </c>
      <c r="E33" s="1017"/>
      <c r="F33" s="1037">
        <f>'[8]кбз'!F83</f>
        <v>0</v>
      </c>
      <c r="G33" s="1098">
        <f>SUM(G34:G35)</f>
        <v>0</v>
      </c>
      <c r="H33" s="1097"/>
      <c r="I33" s="1099">
        <f>SUM(I34:I35)</f>
        <v>0</v>
      </c>
      <c r="T33" s="1019"/>
    </row>
    <row r="34" spans="1:20" ht="15.75">
      <c r="A34" s="1058"/>
      <c r="B34" s="1033" t="s">
        <v>308</v>
      </c>
      <c r="C34" s="1043">
        <v>2261</v>
      </c>
      <c r="D34" s="1043" t="s">
        <v>19</v>
      </c>
      <c r="E34" s="1017"/>
      <c r="F34" s="1037">
        <f>'[8]кбз'!F84</f>
        <v>0</v>
      </c>
      <c r="G34" s="1037">
        <f>'[8]кбз'!G84</f>
        <v>0</v>
      </c>
      <c r="H34" s="1097"/>
      <c r="I34" s="1184"/>
      <c r="T34" s="1019"/>
    </row>
    <row r="35" spans="1:20" ht="15.75">
      <c r="A35" s="1058"/>
      <c r="B35" s="1033" t="s">
        <v>309</v>
      </c>
      <c r="C35" s="1043">
        <v>2262</v>
      </c>
      <c r="D35" s="1043" t="s">
        <v>19</v>
      </c>
      <c r="E35" s="1017"/>
      <c r="F35" s="1037">
        <f>'[8]кбз'!F85</f>
        <v>0</v>
      </c>
      <c r="G35" s="1037">
        <f>'[8]кбз'!G85</f>
        <v>0</v>
      </c>
      <c r="H35" s="1097"/>
      <c r="I35" s="1184"/>
      <c r="T35" s="1019"/>
    </row>
    <row r="36" spans="1:20" ht="16.5" thickBot="1">
      <c r="A36" s="1061">
        <v>4</v>
      </c>
      <c r="B36" s="1062" t="s">
        <v>311</v>
      </c>
      <c r="C36" s="1063">
        <v>2270</v>
      </c>
      <c r="D36" s="1064" t="s">
        <v>19</v>
      </c>
      <c r="E36" s="1017"/>
      <c r="F36" s="1037">
        <f>'[8]кбз'!F86</f>
        <v>0</v>
      </c>
      <c r="G36" s="1037">
        <f>'[8]кбз'!G86</f>
        <v>0</v>
      </c>
      <c r="H36" s="1100"/>
      <c r="I36" s="1185"/>
      <c r="T36" s="1019"/>
    </row>
    <row r="37" spans="1:20" ht="32.25" thickBot="1">
      <c r="A37" s="1049"/>
      <c r="B37" s="1050" t="s">
        <v>312</v>
      </c>
      <c r="C37" s="1051">
        <v>2280</v>
      </c>
      <c r="D37" s="1052" t="s">
        <v>19</v>
      </c>
      <c r="E37" s="1017"/>
      <c r="F37" s="1101"/>
      <c r="G37" s="1102">
        <f>SUM(G38:G41)</f>
        <v>0</v>
      </c>
      <c r="H37" s="1096"/>
      <c r="I37" s="1095">
        <f>SUM(I38:I41)</f>
        <v>0</v>
      </c>
      <c r="T37" s="1019"/>
    </row>
    <row r="38" spans="1:20" ht="15.75">
      <c r="A38" s="1058">
        <v>1</v>
      </c>
      <c r="B38" s="1045" t="s">
        <v>313</v>
      </c>
      <c r="C38" s="1055">
        <v>2281</v>
      </c>
      <c r="D38" s="1060" t="s">
        <v>288</v>
      </c>
      <c r="E38" s="1017"/>
      <c r="F38" s="1180"/>
      <c r="G38" s="1186"/>
      <c r="H38" s="1181"/>
      <c r="I38" s="1183"/>
      <c r="T38" s="1019"/>
    </row>
    <row r="39" spans="1:20" ht="15.75">
      <c r="A39" s="1058">
        <v>2</v>
      </c>
      <c r="B39" s="1059" t="s">
        <v>314</v>
      </c>
      <c r="C39" s="1055">
        <v>2282</v>
      </c>
      <c r="D39" s="1060" t="s">
        <v>288</v>
      </c>
      <c r="E39" s="1017"/>
      <c r="F39" s="1180"/>
      <c r="G39" s="1186"/>
      <c r="H39" s="1181"/>
      <c r="I39" s="1183"/>
      <c r="T39" s="1019"/>
    </row>
    <row r="40" spans="1:20" ht="39">
      <c r="A40" s="1058">
        <v>3</v>
      </c>
      <c r="B40" s="1045" t="s">
        <v>315</v>
      </c>
      <c r="C40" s="1055">
        <v>2283</v>
      </c>
      <c r="D40" s="1060" t="s">
        <v>288</v>
      </c>
      <c r="E40" s="1017"/>
      <c r="F40" s="1180"/>
      <c r="G40" s="1186"/>
      <c r="H40" s="1181"/>
      <c r="I40" s="1183"/>
      <c r="T40" s="1019"/>
    </row>
    <row r="41" spans="1:20" ht="39.75" thickBot="1">
      <c r="A41" s="1061">
        <v>4</v>
      </c>
      <c r="B41" s="1065" t="s">
        <v>316</v>
      </c>
      <c r="C41" s="1063">
        <v>2284</v>
      </c>
      <c r="D41" s="1064" t="s">
        <v>288</v>
      </c>
      <c r="E41" s="1017"/>
      <c r="F41" s="1180"/>
      <c r="G41" s="1187"/>
      <c r="H41" s="1181"/>
      <c r="I41" s="1188"/>
      <c r="T41" s="1019"/>
    </row>
    <row r="42" spans="1:20" ht="16.5" thickBot="1">
      <c r="A42" s="1049"/>
      <c r="B42" s="1050" t="s">
        <v>317</v>
      </c>
      <c r="C42" s="1051">
        <v>2290</v>
      </c>
      <c r="D42" s="1052" t="s">
        <v>56</v>
      </c>
      <c r="E42" s="1017"/>
      <c r="F42" s="1189"/>
      <c r="G42" s="1190"/>
      <c r="H42" s="1191"/>
      <c r="I42" s="1189"/>
      <c r="T42" s="1019"/>
    </row>
    <row r="43" spans="1:20" ht="48" thickBot="1">
      <c r="A43" s="1066"/>
      <c r="B43" s="1050" t="s">
        <v>318</v>
      </c>
      <c r="C43" s="1067">
        <v>2300</v>
      </c>
      <c r="D43" s="1052" t="s">
        <v>19</v>
      </c>
      <c r="E43" s="1017"/>
      <c r="F43" s="1094"/>
      <c r="G43" s="1190"/>
      <c r="H43" s="1103"/>
      <c r="I43" s="1189"/>
      <c r="T43" s="1019"/>
    </row>
    <row r="44" spans="1:20" ht="26.25">
      <c r="A44" s="1068">
        <v>1</v>
      </c>
      <c r="B44" s="1069" t="s">
        <v>286</v>
      </c>
      <c r="C44" s="1070">
        <v>2301</v>
      </c>
      <c r="D44" s="1071" t="s">
        <v>19</v>
      </c>
      <c r="E44" s="1017"/>
      <c r="F44" s="1104"/>
      <c r="G44" s="1192"/>
      <c r="H44" s="1105"/>
      <c r="I44" s="1194"/>
      <c r="T44" s="1019"/>
    </row>
    <row r="45" spans="1:20" ht="15.75">
      <c r="A45" s="1058"/>
      <c r="B45" s="1039" t="s">
        <v>291</v>
      </c>
      <c r="C45" s="1034">
        <v>2302</v>
      </c>
      <c r="D45" s="1035" t="s">
        <v>288</v>
      </c>
      <c r="E45" s="1017"/>
      <c r="F45" s="1179"/>
      <c r="G45" s="1193"/>
      <c r="H45" s="1178"/>
      <c r="I45" s="1179"/>
      <c r="T45" s="1019"/>
    </row>
    <row r="46" spans="1:20" ht="27.75" customHeight="1" thickBot="1">
      <c r="A46" s="1072">
        <v>2</v>
      </c>
      <c r="B46" s="1073" t="s">
        <v>301</v>
      </c>
      <c r="C46" s="1074">
        <v>2303</v>
      </c>
      <c r="D46" s="1064" t="s">
        <v>19</v>
      </c>
      <c r="E46" s="1017"/>
      <c r="F46" s="1106"/>
      <c r="G46" s="1187"/>
      <c r="H46" s="1107"/>
      <c r="I46" s="1188"/>
      <c r="T46" s="1019"/>
    </row>
    <row r="48" spans="1:9" ht="12.75">
      <c r="A48" s="1075"/>
      <c r="B48" s="1075"/>
      <c r="C48" s="1075"/>
      <c r="D48" s="1075"/>
      <c r="E48" s="1075"/>
      <c r="F48" s="1109"/>
      <c r="G48" s="1109"/>
      <c r="H48" s="1109"/>
      <c r="I48" s="1109"/>
    </row>
    <row r="49" spans="1:9" ht="12.75">
      <c r="A49" s="1075"/>
      <c r="B49" s="1075"/>
      <c r="C49" s="1075"/>
      <c r="D49" s="1075"/>
      <c r="E49" s="1075"/>
      <c r="F49" s="1109"/>
      <c r="G49" s="1109"/>
      <c r="H49" s="1109"/>
      <c r="I49" s="1109"/>
    </row>
    <row r="50" spans="1:9" ht="12.75">
      <c r="A50" s="1075"/>
      <c r="B50" s="1075"/>
      <c r="C50" s="1075"/>
      <c r="D50" s="1075"/>
      <c r="E50" s="1075"/>
      <c r="F50" s="1109"/>
      <c r="G50" s="1109"/>
      <c r="H50" s="1109"/>
      <c r="I50" s="1109"/>
    </row>
    <row r="51" ht="18.75">
      <c r="A51" s="1014" t="s">
        <v>374</v>
      </c>
    </row>
  </sheetData>
  <sheetProtection password="E3A0" sheet="1" objects="1" scenarios="1" formatCells="0" formatColumns="0" formatRows="0" insertHyperlinks="0"/>
  <mergeCells count="2">
    <mergeCell ref="F3:G3"/>
    <mergeCell ref="H3:I3"/>
  </mergeCells>
  <printOptions/>
  <pageMargins left="1.06" right="0.28" top="0.7" bottom="0.61" header="0.17" footer="0.29"/>
  <pageSetup horizontalDpi="600" verticalDpi="600" orientation="portrait" paperSize="9" scale="65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51"/>
  <sheetViews>
    <sheetView showGridLines="0" showZeros="0" zoomScale="75" zoomScaleNormal="75" zoomScalePageLayoutView="0" workbookViewId="0" topLeftCell="A1">
      <selection activeCell="B11" sqref="B11"/>
    </sheetView>
  </sheetViews>
  <sheetFormatPr defaultColWidth="9.140625" defaultRowHeight="12.75"/>
  <cols>
    <col min="1" max="1" width="4.8515625" style="1018" customWidth="1"/>
    <col min="2" max="2" width="63.140625" style="1018" customWidth="1"/>
    <col min="3" max="3" width="7.57421875" style="1018" customWidth="1"/>
    <col min="4" max="4" width="9.57421875" style="1018" customWidth="1"/>
    <col min="5" max="5" width="2.00390625" style="1018" customWidth="1"/>
    <col min="6" max="9" width="9.140625" style="1108" customWidth="1"/>
    <col min="10" max="19" width="0" style="1018" hidden="1" customWidth="1"/>
    <col min="20" max="20" width="2.28125" style="1018" customWidth="1"/>
    <col min="21" max="16384" width="9.140625" style="1018" customWidth="1"/>
  </cols>
  <sheetData>
    <row r="1" spans="1:20" s="362" customFormat="1" ht="20.25">
      <c r="A1" s="354"/>
      <c r="B1" s="1014" t="s">
        <v>374</v>
      </c>
      <c r="C1" s="354"/>
      <c r="D1" s="1195">
        <f>'[9]з'!D1</f>
        <v>0</v>
      </c>
      <c r="E1" s="356">
        <v>1</v>
      </c>
      <c r="F1" s="1195" t="str">
        <f>'[9]з'!F1</f>
        <v>ДП"Тульчинське ЛМГ''</v>
      </c>
      <c r="G1" s="358"/>
      <c r="H1" s="359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60"/>
      <c r="T1" s="363"/>
    </row>
    <row r="2" spans="1:20" ht="12.75">
      <c r="A2" s="1015"/>
      <c r="B2" s="1016"/>
      <c r="C2" s="1016"/>
      <c r="D2" s="1015"/>
      <c r="E2" s="1017"/>
      <c r="F2" s="1128"/>
      <c r="G2" s="1129"/>
      <c r="H2" s="1076"/>
      <c r="I2" s="1077"/>
      <c r="T2" s="1019"/>
    </row>
    <row r="3" spans="1:20" ht="12.75">
      <c r="A3" s="1020" t="s">
        <v>2</v>
      </c>
      <c r="B3" s="1020"/>
      <c r="C3" s="1021" t="s">
        <v>277</v>
      </c>
      <c r="D3" s="1021" t="s">
        <v>278</v>
      </c>
      <c r="E3" s="1017"/>
      <c r="F3" s="1254" t="s">
        <v>279</v>
      </c>
      <c r="G3" s="1255"/>
      <c r="H3" s="1256" t="s">
        <v>280</v>
      </c>
      <c r="I3" s="1257"/>
      <c r="T3" s="1019"/>
    </row>
    <row r="4" spans="1:20" ht="12.75">
      <c r="A4" s="1021" t="s">
        <v>281</v>
      </c>
      <c r="B4" s="1021" t="s">
        <v>282</v>
      </c>
      <c r="C4" s="1021" t="s">
        <v>4</v>
      </c>
      <c r="D4" s="1021" t="s">
        <v>283</v>
      </c>
      <c r="E4" s="1017"/>
      <c r="F4" s="1131" t="s">
        <v>8</v>
      </c>
      <c r="G4" s="1132" t="s">
        <v>9</v>
      </c>
      <c r="H4" s="1080" t="s">
        <v>8</v>
      </c>
      <c r="I4" s="1079" t="s">
        <v>9</v>
      </c>
      <c r="T4" s="1019"/>
    </row>
    <row r="5" spans="1:20" ht="12.75">
      <c r="A5" s="1022"/>
      <c r="B5" s="1022"/>
      <c r="C5" s="1022"/>
      <c r="D5" s="1022"/>
      <c r="E5" s="1017"/>
      <c r="F5" s="1133"/>
      <c r="G5" s="1130" t="s">
        <v>284</v>
      </c>
      <c r="H5" s="1081"/>
      <c r="I5" s="1082" t="s">
        <v>284</v>
      </c>
      <c r="T5" s="1019"/>
    </row>
    <row r="6" spans="1:20" ht="16.5" thickBot="1">
      <c r="A6" s="1024">
        <v>1</v>
      </c>
      <c r="B6" s="1024">
        <v>2</v>
      </c>
      <c r="C6" s="1024">
        <v>3</v>
      </c>
      <c r="D6" s="1024">
        <v>4</v>
      </c>
      <c r="E6" s="1017"/>
      <c r="F6" s="1134">
        <v>5</v>
      </c>
      <c r="G6" s="1135">
        <v>6</v>
      </c>
      <c r="H6" s="1084">
        <v>7</v>
      </c>
      <c r="I6" s="1083">
        <v>8</v>
      </c>
      <c r="T6" s="1019"/>
    </row>
    <row r="7" spans="1:20" ht="33" thickBot="1" thickTop="1">
      <c r="A7" s="1025"/>
      <c r="B7" s="1026" t="s">
        <v>285</v>
      </c>
      <c r="C7" s="1027">
        <v>2160</v>
      </c>
      <c r="D7" s="1028" t="s">
        <v>19</v>
      </c>
      <c r="E7" s="1017"/>
      <c r="F7" s="1085" t="s">
        <v>201</v>
      </c>
      <c r="G7" s="1086">
        <f>G8+G15+G16+G21+G24</f>
        <v>0</v>
      </c>
      <c r="H7" s="1087" t="s">
        <v>201</v>
      </c>
      <c r="I7" s="1088">
        <f>I8+I15+I16+I21+I24</f>
        <v>0</v>
      </c>
      <c r="T7" s="1019"/>
    </row>
    <row r="8" spans="1:20" ht="26.25">
      <c r="A8" s="1029">
        <v>1</v>
      </c>
      <c r="B8" s="1030" t="s">
        <v>286</v>
      </c>
      <c r="C8" s="1031">
        <v>2170</v>
      </c>
      <c r="D8" s="1023" t="s">
        <v>19</v>
      </c>
      <c r="E8" s="1017"/>
      <c r="F8" s="1082" t="s">
        <v>201</v>
      </c>
      <c r="G8" s="1078">
        <f>SUM(G9:G14)</f>
        <v>0</v>
      </c>
      <c r="H8" s="1089" t="s">
        <v>201</v>
      </c>
      <c r="I8" s="1082">
        <f>SUM(I9:I14)</f>
        <v>0</v>
      </c>
      <c r="T8" s="1019"/>
    </row>
    <row r="9" spans="1:20" ht="15.75">
      <c r="A9" s="1032"/>
      <c r="B9" s="1033" t="s">
        <v>287</v>
      </c>
      <c r="C9" s="1034">
        <v>2171</v>
      </c>
      <c r="D9" s="1035" t="s">
        <v>288</v>
      </c>
      <c r="E9" s="1017"/>
      <c r="F9" s="1036">
        <f>'[8]кбс'!F11</f>
        <v>0</v>
      </c>
      <c r="G9" s="1037">
        <f>'[8]кбс'!G11</f>
        <v>0</v>
      </c>
      <c r="H9" s="1178"/>
      <c r="I9" s="1179"/>
      <c r="J9"/>
      <c r="K9"/>
      <c r="L9"/>
      <c r="M9"/>
      <c r="N9"/>
      <c r="O9"/>
      <c r="P9"/>
      <c r="Q9"/>
      <c r="R9"/>
      <c r="S9"/>
      <c r="T9" s="1038"/>
    </row>
    <row r="10" spans="1:20" ht="15.75">
      <c r="A10" s="1032"/>
      <c r="B10" s="1039" t="s">
        <v>289</v>
      </c>
      <c r="C10" s="1034">
        <v>2172</v>
      </c>
      <c r="D10" s="1035" t="s">
        <v>288</v>
      </c>
      <c r="E10" s="1017"/>
      <c r="F10" s="1036">
        <f>'[8]кбс'!F40</f>
        <v>0</v>
      </c>
      <c r="G10" s="1037">
        <f>'[8]кбс'!G40</f>
        <v>0</v>
      </c>
      <c r="H10" s="1178"/>
      <c r="I10" s="1179"/>
      <c r="T10" s="1019"/>
    </row>
    <row r="11" spans="1:20" ht="15.75">
      <c r="A11" s="1032"/>
      <c r="B11" s="1039" t="s">
        <v>290</v>
      </c>
      <c r="C11" s="1034">
        <v>2173</v>
      </c>
      <c r="D11" s="1035" t="s">
        <v>288</v>
      </c>
      <c r="E11" s="1017"/>
      <c r="F11" s="1036">
        <f>'[8]кбс'!F41</f>
        <v>0</v>
      </c>
      <c r="G11" s="1037">
        <f>'[8]кбс'!G41</f>
        <v>0</v>
      </c>
      <c r="H11" s="1178"/>
      <c r="I11" s="1179"/>
      <c r="T11" s="1019"/>
    </row>
    <row r="12" spans="1:20" ht="15.75">
      <c r="A12" s="1032"/>
      <c r="B12" s="1039" t="s">
        <v>291</v>
      </c>
      <c r="C12" s="1034">
        <v>2174</v>
      </c>
      <c r="D12" s="1035" t="s">
        <v>288</v>
      </c>
      <c r="E12" s="1017"/>
      <c r="F12" s="1036">
        <f>'[8]кбс'!F42</f>
        <v>0</v>
      </c>
      <c r="G12" s="1037">
        <f>'[8]кбс'!G42</f>
        <v>0</v>
      </c>
      <c r="H12" s="1178"/>
      <c r="I12" s="1179"/>
      <c r="T12" s="1019"/>
    </row>
    <row r="13" spans="1:20" ht="15.75">
      <c r="A13" s="1032"/>
      <c r="B13" s="1039" t="s">
        <v>292</v>
      </c>
      <c r="C13" s="1034">
        <v>2175</v>
      </c>
      <c r="D13" s="1035" t="s">
        <v>288</v>
      </c>
      <c r="E13" s="1017"/>
      <c r="F13" s="1036">
        <f>'[8]кбс'!F43</f>
        <v>0</v>
      </c>
      <c r="G13" s="1037">
        <f>'[8]кбс'!G43</f>
        <v>0</v>
      </c>
      <c r="H13" s="1178"/>
      <c r="I13" s="1179"/>
      <c r="T13" s="1019"/>
    </row>
    <row r="14" spans="1:20" ht="15.75">
      <c r="A14" s="1032"/>
      <c r="B14" s="1039" t="s">
        <v>392</v>
      </c>
      <c r="C14" s="1034"/>
      <c r="D14" s="1035"/>
      <c r="E14" s="1017"/>
      <c r="F14" s="1036">
        <f>'[8]кбс'!F44</f>
        <v>0</v>
      </c>
      <c r="G14" s="1037">
        <f>'[8]кбс'!G44</f>
        <v>0</v>
      </c>
      <c r="H14" s="1178"/>
      <c r="I14" s="1179"/>
      <c r="T14" s="1019"/>
    </row>
    <row r="15" spans="1:20" ht="15.75">
      <c r="A15" s="1040">
        <v>2</v>
      </c>
      <c r="B15" s="1030" t="s">
        <v>293</v>
      </c>
      <c r="C15" s="1031">
        <v>2180</v>
      </c>
      <c r="D15" s="1041" t="s">
        <v>19</v>
      </c>
      <c r="E15" s="1017"/>
      <c r="F15" s="1036">
        <f>'[8]кбс'!F65</f>
        <v>0</v>
      </c>
      <c r="G15" s="1037">
        <f>'[8]кбс'!G65</f>
        <v>0</v>
      </c>
      <c r="H15" s="1090"/>
      <c r="I15" s="1180"/>
      <c r="T15" s="1019"/>
    </row>
    <row r="16" spans="1:20" ht="15.75">
      <c r="A16" s="1040">
        <v>3</v>
      </c>
      <c r="B16" s="1042" t="s">
        <v>294</v>
      </c>
      <c r="C16" s="1031">
        <v>2190</v>
      </c>
      <c r="D16" s="1041" t="s">
        <v>19</v>
      </c>
      <c r="E16" s="1017"/>
      <c r="F16" s="1037">
        <f>'[8]кбс'!F66</f>
        <v>0</v>
      </c>
      <c r="G16" s="1091">
        <f>SUM(G17:G20)</f>
        <v>0</v>
      </c>
      <c r="H16" s="1090"/>
      <c r="I16" s="1092">
        <f>SUM(I17:I20)</f>
        <v>0</v>
      </c>
      <c r="T16" s="1019"/>
    </row>
    <row r="17" spans="1:20" ht="15.75">
      <c r="A17" s="1032"/>
      <c r="B17" s="1033" t="s">
        <v>295</v>
      </c>
      <c r="C17" s="1034">
        <v>2191</v>
      </c>
      <c r="D17" s="1043" t="s">
        <v>19</v>
      </c>
      <c r="E17" s="1017"/>
      <c r="F17" s="1037">
        <f>'[8]кбс'!F67</f>
        <v>0</v>
      </c>
      <c r="G17" s="1037">
        <f>'[8]кбс'!G67</f>
        <v>0</v>
      </c>
      <c r="H17" s="1090"/>
      <c r="I17" s="1179"/>
      <c r="T17" s="1019"/>
    </row>
    <row r="18" spans="1:20" ht="15.75">
      <c r="A18" s="1032"/>
      <c r="B18" s="1033" t="s">
        <v>296</v>
      </c>
      <c r="C18" s="1034">
        <v>2192</v>
      </c>
      <c r="D18" s="1043" t="s">
        <v>19</v>
      </c>
      <c r="E18" s="1017"/>
      <c r="F18" s="1037">
        <f>'[8]кбс'!F68</f>
        <v>0</v>
      </c>
      <c r="G18" s="1037">
        <f>'[8]кбс'!G68</f>
        <v>0</v>
      </c>
      <c r="H18" s="1090"/>
      <c r="I18" s="1179"/>
      <c r="T18" s="1019"/>
    </row>
    <row r="19" spans="1:20" ht="15.75">
      <c r="A19" s="1032"/>
      <c r="B19" s="1044" t="s">
        <v>297</v>
      </c>
      <c r="C19" s="1034">
        <v>2193</v>
      </c>
      <c r="D19" s="1043" t="s">
        <v>19</v>
      </c>
      <c r="E19" s="1017"/>
      <c r="F19" s="1037">
        <f>'[8]кбс'!F69</f>
        <v>0</v>
      </c>
      <c r="G19" s="1037">
        <f>'[8]кбс'!G69</f>
        <v>0</v>
      </c>
      <c r="H19" s="1090"/>
      <c r="I19" s="1179"/>
      <c r="T19" s="1019"/>
    </row>
    <row r="20" spans="1:20" ht="15.75">
      <c r="A20" s="1032"/>
      <c r="B20" s="1039" t="s">
        <v>392</v>
      </c>
      <c r="C20" s="1034"/>
      <c r="D20" s="1043"/>
      <c r="E20" s="1017"/>
      <c r="F20" s="1037">
        <f>'[8]кбс'!F70</f>
        <v>0</v>
      </c>
      <c r="G20" s="1037">
        <f>'[8]кбс'!G70</f>
        <v>0</v>
      </c>
      <c r="H20" s="1090"/>
      <c r="I20" s="1179"/>
      <c r="T20" s="1019"/>
    </row>
    <row r="21" spans="1:20" ht="15.75">
      <c r="A21" s="1040">
        <v>4</v>
      </c>
      <c r="B21" s="1045" t="s">
        <v>298</v>
      </c>
      <c r="C21" s="1031">
        <v>2200</v>
      </c>
      <c r="D21" s="1041" t="s">
        <v>56</v>
      </c>
      <c r="E21" s="1017"/>
      <c r="F21" s="1037">
        <f>'[8]кбс'!F71</f>
        <v>0</v>
      </c>
      <c r="G21" s="1091">
        <f>SUM(G22:G23)</f>
        <v>0</v>
      </c>
      <c r="H21" s="1181"/>
      <c r="I21" s="1092">
        <f>SUM(I22:I23)</f>
        <v>0</v>
      </c>
      <c r="T21" s="1019"/>
    </row>
    <row r="22" spans="1:20" ht="15.75">
      <c r="A22" s="1032"/>
      <c r="B22" s="1033" t="s">
        <v>299</v>
      </c>
      <c r="C22" s="1031">
        <v>2201</v>
      </c>
      <c r="D22" s="1041" t="s">
        <v>19</v>
      </c>
      <c r="E22" s="1017"/>
      <c r="F22" s="1037">
        <f>'[8]кбс'!F72</f>
        <v>0</v>
      </c>
      <c r="G22" s="1037">
        <f>'[8]кбс'!G72</f>
        <v>0</v>
      </c>
      <c r="H22" s="1090"/>
      <c r="I22" s="1179"/>
      <c r="T22" s="1019"/>
    </row>
    <row r="23" spans="1:20" ht="15.75">
      <c r="A23" s="1032"/>
      <c r="B23" s="1033" t="s">
        <v>300</v>
      </c>
      <c r="C23" s="1031">
        <v>2202</v>
      </c>
      <c r="D23" s="1041" t="s">
        <v>19</v>
      </c>
      <c r="E23" s="1017"/>
      <c r="F23" s="1037">
        <f>'[8]кбс'!F73</f>
        <v>0</v>
      </c>
      <c r="G23" s="1037">
        <f>'[8]кбс'!G73</f>
        <v>0</v>
      </c>
      <c r="H23" s="1090"/>
      <c r="I23" s="1179"/>
      <c r="T23" s="1019"/>
    </row>
    <row r="24" spans="1:20" ht="27.75" customHeight="1" thickBot="1">
      <c r="A24" s="1046">
        <v>5</v>
      </c>
      <c r="B24" s="1047" t="s">
        <v>301</v>
      </c>
      <c r="C24" s="1048">
        <v>2210</v>
      </c>
      <c r="D24" s="1016" t="s">
        <v>19</v>
      </c>
      <c r="E24" s="1017"/>
      <c r="F24" s="1037">
        <f>'[8]кбс'!F74</f>
        <v>0</v>
      </c>
      <c r="G24" s="1037">
        <f>'[8]кбс'!G74</f>
        <v>0</v>
      </c>
      <c r="H24" s="1093"/>
      <c r="I24" s="1182"/>
      <c r="T24" s="1019"/>
    </row>
    <row r="25" spans="1:20" ht="32.25" thickBot="1">
      <c r="A25" s="1049"/>
      <c r="B25" s="1050" t="s">
        <v>302</v>
      </c>
      <c r="C25" s="1051">
        <v>2220</v>
      </c>
      <c r="D25" s="1052" t="s">
        <v>19</v>
      </c>
      <c r="E25" s="1017"/>
      <c r="F25" s="1094">
        <f>'[8]кбс'!F75</f>
        <v>0</v>
      </c>
      <c r="G25" s="1095">
        <f>'[8]кбс'!G75</f>
        <v>0</v>
      </c>
      <c r="H25" s="1096"/>
      <c r="I25" s="1095">
        <f>SUM(I26:I27)</f>
        <v>0</v>
      </c>
      <c r="T25" s="1019"/>
    </row>
    <row r="26" spans="1:20" ht="25.5">
      <c r="A26" s="1053"/>
      <c r="B26" s="1054" t="s">
        <v>303</v>
      </c>
      <c r="C26" s="1055">
        <v>2221</v>
      </c>
      <c r="D26" s="1041" t="s">
        <v>19</v>
      </c>
      <c r="E26" s="1017"/>
      <c r="F26" s="1037">
        <f>'[8]кбс'!F76</f>
        <v>0</v>
      </c>
      <c r="G26" s="1037">
        <f>'[8]кбс'!G76</f>
        <v>0</v>
      </c>
      <c r="H26" s="1090"/>
      <c r="I26" s="1180"/>
      <c r="T26" s="1019"/>
    </row>
    <row r="27" spans="1:20" ht="16.5" thickBot="1">
      <c r="A27" s="1056"/>
      <c r="B27" s="1057" t="s">
        <v>304</v>
      </c>
      <c r="C27" s="1055">
        <v>2222</v>
      </c>
      <c r="D27" s="1016" t="s">
        <v>19</v>
      </c>
      <c r="E27" s="1017"/>
      <c r="F27" s="1037">
        <f>'[8]кбс'!F77</f>
        <v>0</v>
      </c>
      <c r="G27" s="1037">
        <f>'[8]кбс'!G77</f>
        <v>0</v>
      </c>
      <c r="H27" s="1093"/>
      <c r="I27" s="1182"/>
      <c r="T27" s="1019"/>
    </row>
    <row r="28" spans="1:20" ht="32.25" thickBot="1">
      <c r="A28" s="1049"/>
      <c r="B28" s="1050" t="s">
        <v>305</v>
      </c>
      <c r="C28" s="1051">
        <v>2230</v>
      </c>
      <c r="D28" s="1052" t="s">
        <v>19</v>
      </c>
      <c r="E28" s="1017"/>
      <c r="F28" s="1094">
        <f>'[8]кбс'!F78</f>
        <v>0</v>
      </c>
      <c r="G28" s="1095">
        <f>'[8]кбс'!G78</f>
        <v>0</v>
      </c>
      <c r="H28" s="1096"/>
      <c r="I28" s="1095">
        <f>SUM(I29:I30,I33,I36)</f>
        <v>0</v>
      </c>
      <c r="T28" s="1019"/>
    </row>
    <row r="29" spans="1:20" ht="26.25">
      <c r="A29" s="1058">
        <v>1</v>
      </c>
      <c r="B29" s="1045" t="s">
        <v>306</v>
      </c>
      <c r="C29" s="1055">
        <v>2240</v>
      </c>
      <c r="D29" s="1041" t="s">
        <v>19</v>
      </c>
      <c r="E29" s="1017"/>
      <c r="F29" s="1037">
        <f>'[8]кбс'!F79</f>
        <v>0</v>
      </c>
      <c r="G29" s="1037">
        <f>'[8]кбс'!G79</f>
        <v>0</v>
      </c>
      <c r="H29" s="1097"/>
      <c r="I29" s="1183"/>
      <c r="T29" s="1019"/>
    </row>
    <row r="30" spans="1:20" ht="15.75">
      <c r="A30" s="1058">
        <v>2</v>
      </c>
      <c r="B30" s="1059" t="s">
        <v>307</v>
      </c>
      <c r="C30" s="1055">
        <v>2250</v>
      </c>
      <c r="D30" s="1041" t="s">
        <v>19</v>
      </c>
      <c r="E30" s="1017"/>
      <c r="F30" s="1037">
        <f>'[8]кбс'!F80</f>
        <v>0</v>
      </c>
      <c r="G30" s="1098">
        <f>SUM(G31:G32)</f>
        <v>0</v>
      </c>
      <c r="H30" s="1097"/>
      <c r="I30" s="1099">
        <f>SUM(I31:I32)</f>
        <v>0</v>
      </c>
      <c r="T30" s="1019"/>
    </row>
    <row r="31" spans="1:20" ht="15.75">
      <c r="A31" s="1058"/>
      <c r="B31" s="1033" t="s">
        <v>308</v>
      </c>
      <c r="C31" s="1043">
        <v>2251</v>
      </c>
      <c r="D31" s="1043" t="s">
        <v>19</v>
      </c>
      <c r="E31" s="1017"/>
      <c r="F31" s="1037">
        <f>'[8]кбс'!F81</f>
        <v>0</v>
      </c>
      <c r="G31" s="1037">
        <f>'[8]кбс'!G81</f>
        <v>0</v>
      </c>
      <c r="H31" s="1097"/>
      <c r="I31" s="1184"/>
      <c r="T31" s="1019"/>
    </row>
    <row r="32" spans="1:20" ht="15.75">
      <c r="A32" s="1058"/>
      <c r="B32" s="1033" t="s">
        <v>309</v>
      </c>
      <c r="C32" s="1043">
        <v>2252</v>
      </c>
      <c r="D32" s="1043" t="s">
        <v>19</v>
      </c>
      <c r="E32" s="1017"/>
      <c r="F32" s="1037">
        <f>'[8]кбс'!F82</f>
        <v>0</v>
      </c>
      <c r="G32" s="1037">
        <f>'[8]кбс'!G82</f>
        <v>0</v>
      </c>
      <c r="H32" s="1097"/>
      <c r="I32" s="1184"/>
      <c r="T32" s="1019"/>
    </row>
    <row r="33" spans="1:20" ht="15.75">
      <c r="A33" s="1058">
        <v>3</v>
      </c>
      <c r="B33" s="1045" t="s">
        <v>310</v>
      </c>
      <c r="C33" s="1055">
        <v>2260</v>
      </c>
      <c r="D33" s="1041" t="s">
        <v>19</v>
      </c>
      <c r="E33" s="1017"/>
      <c r="F33" s="1037">
        <f>'[8]кбс'!F83</f>
        <v>0</v>
      </c>
      <c r="G33" s="1098">
        <f>SUM(G34:G35)</f>
        <v>0</v>
      </c>
      <c r="H33" s="1097"/>
      <c r="I33" s="1099">
        <f>SUM(I34:I35)</f>
        <v>0</v>
      </c>
      <c r="T33" s="1019"/>
    </row>
    <row r="34" spans="1:20" ht="15.75">
      <c r="A34" s="1058"/>
      <c r="B34" s="1033" t="s">
        <v>308</v>
      </c>
      <c r="C34" s="1043">
        <v>2261</v>
      </c>
      <c r="D34" s="1043" t="s">
        <v>19</v>
      </c>
      <c r="E34" s="1017"/>
      <c r="F34" s="1037">
        <f>'[8]кбс'!F84</f>
        <v>0</v>
      </c>
      <c r="G34" s="1037">
        <f>'[8]кбс'!G84</f>
        <v>0</v>
      </c>
      <c r="H34" s="1097"/>
      <c r="I34" s="1184"/>
      <c r="T34" s="1019"/>
    </row>
    <row r="35" spans="1:20" ht="15.75">
      <c r="A35" s="1058"/>
      <c r="B35" s="1033" t="s">
        <v>309</v>
      </c>
      <c r="C35" s="1043">
        <v>2262</v>
      </c>
      <c r="D35" s="1043" t="s">
        <v>19</v>
      </c>
      <c r="E35" s="1017"/>
      <c r="F35" s="1037">
        <f>'[8]кбс'!F85</f>
        <v>0</v>
      </c>
      <c r="G35" s="1037">
        <f>'[8]кбс'!G85</f>
        <v>0</v>
      </c>
      <c r="H35" s="1097"/>
      <c r="I35" s="1184"/>
      <c r="T35" s="1019"/>
    </row>
    <row r="36" spans="1:20" ht="16.5" thickBot="1">
      <c r="A36" s="1061">
        <v>4</v>
      </c>
      <c r="B36" s="1062" t="s">
        <v>311</v>
      </c>
      <c r="C36" s="1063">
        <v>2270</v>
      </c>
      <c r="D36" s="1064" t="s">
        <v>19</v>
      </c>
      <c r="E36" s="1017"/>
      <c r="F36" s="1037">
        <f>'[8]кбс'!F86</f>
        <v>0</v>
      </c>
      <c r="G36" s="1037">
        <f>'[8]кбс'!G86</f>
        <v>0</v>
      </c>
      <c r="H36" s="1100"/>
      <c r="I36" s="1185"/>
      <c r="T36" s="1019"/>
    </row>
    <row r="37" spans="1:20" ht="32.25" thickBot="1">
      <c r="A37" s="1049"/>
      <c r="B37" s="1050" t="s">
        <v>312</v>
      </c>
      <c r="C37" s="1051">
        <v>2280</v>
      </c>
      <c r="D37" s="1052" t="s">
        <v>19</v>
      </c>
      <c r="E37" s="1017"/>
      <c r="F37" s="1101"/>
      <c r="G37" s="1102">
        <f>SUM(G38:G41)</f>
        <v>0</v>
      </c>
      <c r="H37" s="1096"/>
      <c r="I37" s="1095">
        <f>SUM(I38:I41)</f>
        <v>0</v>
      </c>
      <c r="T37" s="1019"/>
    </row>
    <row r="38" spans="1:20" ht="15.75">
      <c r="A38" s="1058">
        <v>1</v>
      </c>
      <c r="B38" s="1045" t="s">
        <v>313</v>
      </c>
      <c r="C38" s="1055">
        <v>2281</v>
      </c>
      <c r="D38" s="1060" t="s">
        <v>288</v>
      </c>
      <c r="E38" s="1017"/>
      <c r="F38" s="1180"/>
      <c r="G38" s="1186"/>
      <c r="H38" s="1181"/>
      <c r="I38" s="1183"/>
      <c r="T38" s="1019"/>
    </row>
    <row r="39" spans="1:20" ht="15.75">
      <c r="A39" s="1058">
        <v>2</v>
      </c>
      <c r="B39" s="1059" t="s">
        <v>314</v>
      </c>
      <c r="C39" s="1055">
        <v>2282</v>
      </c>
      <c r="D39" s="1060" t="s">
        <v>288</v>
      </c>
      <c r="E39" s="1017"/>
      <c r="F39" s="1180"/>
      <c r="G39" s="1186"/>
      <c r="H39" s="1181"/>
      <c r="I39" s="1183"/>
      <c r="T39" s="1019"/>
    </row>
    <row r="40" spans="1:20" ht="39">
      <c r="A40" s="1058">
        <v>3</v>
      </c>
      <c r="B40" s="1045" t="s">
        <v>315</v>
      </c>
      <c r="C40" s="1055">
        <v>2283</v>
      </c>
      <c r="D40" s="1060" t="s">
        <v>288</v>
      </c>
      <c r="E40" s="1017"/>
      <c r="F40" s="1180"/>
      <c r="G40" s="1186"/>
      <c r="H40" s="1181"/>
      <c r="I40" s="1183"/>
      <c r="T40" s="1019"/>
    </row>
    <row r="41" spans="1:20" ht="39.75" thickBot="1">
      <c r="A41" s="1061">
        <v>4</v>
      </c>
      <c r="B41" s="1065" t="s">
        <v>316</v>
      </c>
      <c r="C41" s="1063">
        <v>2284</v>
      </c>
      <c r="D41" s="1064" t="s">
        <v>288</v>
      </c>
      <c r="E41" s="1017"/>
      <c r="F41" s="1180"/>
      <c r="G41" s="1187"/>
      <c r="H41" s="1181"/>
      <c r="I41" s="1188"/>
      <c r="T41" s="1019"/>
    </row>
    <row r="42" spans="1:20" ht="16.5" thickBot="1">
      <c r="A42" s="1049"/>
      <c r="B42" s="1050" t="s">
        <v>317</v>
      </c>
      <c r="C42" s="1051">
        <v>2290</v>
      </c>
      <c r="D42" s="1052" t="s">
        <v>56</v>
      </c>
      <c r="E42" s="1017"/>
      <c r="F42" s="1189"/>
      <c r="G42" s="1190"/>
      <c r="H42" s="1191"/>
      <c r="I42" s="1189"/>
      <c r="T42" s="1019"/>
    </row>
    <row r="43" spans="1:20" ht="48" thickBot="1">
      <c r="A43" s="1066"/>
      <c r="B43" s="1050" t="s">
        <v>318</v>
      </c>
      <c r="C43" s="1067">
        <v>2300</v>
      </c>
      <c r="D43" s="1052" t="s">
        <v>19</v>
      </c>
      <c r="E43" s="1017"/>
      <c r="F43" s="1094"/>
      <c r="G43" s="1190"/>
      <c r="H43" s="1103"/>
      <c r="I43" s="1189"/>
      <c r="T43" s="1019"/>
    </row>
    <row r="44" spans="1:20" ht="26.25">
      <c r="A44" s="1068">
        <v>1</v>
      </c>
      <c r="B44" s="1069" t="s">
        <v>286</v>
      </c>
      <c r="C44" s="1070">
        <v>2301</v>
      </c>
      <c r="D44" s="1071" t="s">
        <v>19</v>
      </c>
      <c r="E44" s="1017"/>
      <c r="F44" s="1104"/>
      <c r="G44" s="1192"/>
      <c r="H44" s="1105"/>
      <c r="I44" s="1194"/>
      <c r="T44" s="1019"/>
    </row>
    <row r="45" spans="1:20" ht="15.75">
      <c r="A45" s="1058"/>
      <c r="B45" s="1039" t="s">
        <v>291</v>
      </c>
      <c r="C45" s="1034">
        <v>2302</v>
      </c>
      <c r="D45" s="1035" t="s">
        <v>288</v>
      </c>
      <c r="E45" s="1017"/>
      <c r="F45" s="1179"/>
      <c r="G45" s="1193"/>
      <c r="H45" s="1178"/>
      <c r="I45" s="1179"/>
      <c r="T45" s="1019"/>
    </row>
    <row r="46" spans="1:20" ht="27.75" customHeight="1" thickBot="1">
      <c r="A46" s="1072">
        <v>2</v>
      </c>
      <c r="B46" s="1073" t="s">
        <v>301</v>
      </c>
      <c r="C46" s="1074">
        <v>2303</v>
      </c>
      <c r="D46" s="1064" t="s">
        <v>19</v>
      </c>
      <c r="E46" s="1017"/>
      <c r="F46" s="1106"/>
      <c r="G46" s="1187"/>
      <c r="H46" s="1107"/>
      <c r="I46" s="1188"/>
      <c r="T46" s="1019"/>
    </row>
    <row r="48" spans="1:9" ht="12.75">
      <c r="A48" s="1075"/>
      <c r="B48" s="1075"/>
      <c r="C48" s="1075"/>
      <c r="D48" s="1075"/>
      <c r="E48" s="1075"/>
      <c r="F48" s="1109"/>
      <c r="G48" s="1109"/>
      <c r="H48" s="1109"/>
      <c r="I48" s="1109"/>
    </row>
    <row r="49" spans="1:9" ht="12.75">
      <c r="A49" s="1075"/>
      <c r="B49" s="1075"/>
      <c r="C49" s="1075"/>
      <c r="D49" s="1075"/>
      <c r="E49" s="1075"/>
      <c r="F49" s="1109"/>
      <c r="G49" s="1109"/>
      <c r="H49" s="1109"/>
      <c r="I49" s="1109"/>
    </row>
    <row r="50" spans="1:9" ht="12.75">
      <c r="A50" s="1075"/>
      <c r="B50" s="1075"/>
      <c r="C50" s="1075"/>
      <c r="D50" s="1075"/>
      <c r="E50" s="1075"/>
      <c r="F50" s="1109"/>
      <c r="G50" s="1109"/>
      <c r="H50" s="1109"/>
      <c r="I50" s="1109"/>
    </row>
    <row r="51" ht="18.75">
      <c r="A51" s="1014" t="s">
        <v>374</v>
      </c>
    </row>
  </sheetData>
  <sheetProtection password="E3A0" sheet="1" objects="1" scenarios="1" formatCells="0" formatColumns="0" formatRows="0" insertHyperlinks="0"/>
  <mergeCells count="2">
    <mergeCell ref="F3:G3"/>
    <mergeCell ref="H3:I3"/>
  </mergeCells>
  <printOptions/>
  <pageMargins left="1.06" right="0.28" top="0.7" bottom="0.61" header="0.17" footer="0.29"/>
  <pageSetup horizontalDpi="600" verticalDpi="600" orientation="portrait" paperSize="9" scale="65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51"/>
  <sheetViews>
    <sheetView showGridLines="0" showZeros="0" zoomScalePageLayoutView="0" workbookViewId="0" topLeftCell="B1">
      <selection activeCell="I10" sqref="I10"/>
    </sheetView>
  </sheetViews>
  <sheetFormatPr defaultColWidth="9.140625" defaultRowHeight="12.75"/>
  <cols>
    <col min="1" max="1" width="4.8515625" style="1018" customWidth="1"/>
    <col min="2" max="2" width="63.140625" style="1018" customWidth="1"/>
    <col min="3" max="3" width="7.57421875" style="1018" customWidth="1"/>
    <col min="4" max="4" width="9.57421875" style="1018" customWidth="1"/>
    <col min="5" max="5" width="2.00390625" style="1018" customWidth="1"/>
    <col min="6" max="9" width="9.140625" style="1108" customWidth="1"/>
    <col min="10" max="19" width="0" style="1018" hidden="1" customWidth="1"/>
    <col min="20" max="20" width="2.28125" style="1018" customWidth="1"/>
    <col min="21" max="16384" width="9.140625" style="1018" customWidth="1"/>
  </cols>
  <sheetData>
    <row r="1" spans="1:20" s="362" customFormat="1" ht="20.25">
      <c r="A1" s="354"/>
      <c r="B1" s="1014" t="s">
        <v>374</v>
      </c>
      <c r="C1" s="354"/>
      <c r="D1" s="1195">
        <f>'[9]з'!D1</f>
        <v>0</v>
      </c>
      <c r="E1" s="356">
        <v>1</v>
      </c>
      <c r="F1" s="1195" t="str">
        <f>'[9]з'!F1</f>
        <v>ДП"Тульчинське ЛМГ''</v>
      </c>
      <c r="G1" s="358"/>
      <c r="H1" s="359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60"/>
      <c r="T1" s="363"/>
    </row>
    <row r="2" spans="1:20" ht="12.75">
      <c r="A2" s="1015"/>
      <c r="B2" s="1016"/>
      <c r="C2" s="1016"/>
      <c r="D2" s="1015"/>
      <c r="E2" s="1017"/>
      <c r="F2" s="1128"/>
      <c r="G2" s="1129"/>
      <c r="H2" s="1076"/>
      <c r="I2" s="1077"/>
      <c r="T2" s="1019"/>
    </row>
    <row r="3" spans="1:20" ht="12.75">
      <c r="A3" s="1020" t="s">
        <v>2</v>
      </c>
      <c r="B3" s="1020"/>
      <c r="C3" s="1021" t="s">
        <v>277</v>
      </c>
      <c r="D3" s="1021" t="s">
        <v>278</v>
      </c>
      <c r="E3" s="1017"/>
      <c r="F3" s="1254" t="s">
        <v>279</v>
      </c>
      <c r="G3" s="1255"/>
      <c r="H3" s="1256" t="s">
        <v>280</v>
      </c>
      <c r="I3" s="1257"/>
      <c r="T3" s="1019"/>
    </row>
    <row r="4" spans="1:20" ht="12.75">
      <c r="A4" s="1021" t="s">
        <v>281</v>
      </c>
      <c r="B4" s="1021" t="s">
        <v>282</v>
      </c>
      <c r="C4" s="1021" t="s">
        <v>4</v>
      </c>
      <c r="D4" s="1021" t="s">
        <v>283</v>
      </c>
      <c r="E4" s="1017"/>
      <c r="F4" s="1131" t="s">
        <v>8</v>
      </c>
      <c r="G4" s="1132" t="s">
        <v>9</v>
      </c>
      <c r="H4" s="1080" t="s">
        <v>8</v>
      </c>
      <c r="I4" s="1079" t="s">
        <v>9</v>
      </c>
      <c r="T4" s="1019"/>
    </row>
    <row r="5" spans="1:20" ht="12.75">
      <c r="A5" s="1022"/>
      <c r="B5" s="1022"/>
      <c r="C5" s="1022"/>
      <c r="D5" s="1022"/>
      <c r="E5" s="1017"/>
      <c r="F5" s="1133"/>
      <c r="G5" s="1130" t="s">
        <v>284</v>
      </c>
      <c r="H5" s="1081"/>
      <c r="I5" s="1082" t="s">
        <v>284</v>
      </c>
      <c r="T5" s="1019"/>
    </row>
    <row r="6" spans="1:20" ht="16.5" thickBot="1">
      <c r="A6" s="1024">
        <v>1</v>
      </c>
      <c r="B6" s="1024">
        <v>2</v>
      </c>
      <c r="C6" s="1024">
        <v>3</v>
      </c>
      <c r="D6" s="1024">
        <v>4</v>
      </c>
      <c r="E6" s="1017"/>
      <c r="F6" s="1134">
        <v>5</v>
      </c>
      <c r="G6" s="1135">
        <v>6</v>
      </c>
      <c r="H6" s="1084">
        <v>7</v>
      </c>
      <c r="I6" s="1083">
        <v>8</v>
      </c>
      <c r="T6" s="1019"/>
    </row>
    <row r="7" spans="1:20" ht="33" thickBot="1" thickTop="1">
      <c r="A7" s="1025"/>
      <c r="B7" s="1026" t="s">
        <v>285</v>
      </c>
      <c r="C7" s="1027">
        <v>2160</v>
      </c>
      <c r="D7" s="1028" t="s">
        <v>19</v>
      </c>
      <c r="E7" s="1017"/>
      <c r="F7" s="1085" t="s">
        <v>201</v>
      </c>
      <c r="G7" s="1086">
        <f>G8+G15+G16+G21+G24</f>
        <v>0</v>
      </c>
      <c r="H7" s="1087" t="s">
        <v>201</v>
      </c>
      <c r="I7" s="1088">
        <f>I8+I15+I16+I21+I24</f>
        <v>195.4</v>
      </c>
      <c r="T7" s="1019"/>
    </row>
    <row r="8" spans="1:20" ht="26.25">
      <c r="A8" s="1029">
        <v>1</v>
      </c>
      <c r="B8" s="1030" t="s">
        <v>286</v>
      </c>
      <c r="C8" s="1031">
        <v>2170</v>
      </c>
      <c r="D8" s="1023" t="s">
        <v>19</v>
      </c>
      <c r="E8" s="1017"/>
      <c r="F8" s="1082" t="s">
        <v>201</v>
      </c>
      <c r="G8" s="1078">
        <f>SUM(G9:G14)</f>
        <v>0</v>
      </c>
      <c r="H8" s="1089" t="s">
        <v>201</v>
      </c>
      <c r="I8" s="1082">
        <f>SUM(I9:I14)</f>
        <v>195.4</v>
      </c>
      <c r="T8" s="1019"/>
    </row>
    <row r="9" spans="1:20" ht="15.75">
      <c r="A9" s="1032"/>
      <c r="B9" s="1033" t="s">
        <v>287</v>
      </c>
      <c r="C9" s="1034">
        <v>2171</v>
      </c>
      <c r="D9" s="1035" t="s">
        <v>288</v>
      </c>
      <c r="E9" s="1017"/>
      <c r="F9" s="1036">
        <f>'[8]кбс'!F11</f>
        <v>0</v>
      </c>
      <c r="G9" s="1037">
        <f>'[8]км'!G11</f>
        <v>0</v>
      </c>
      <c r="H9" s="1178">
        <v>1</v>
      </c>
      <c r="I9" s="1179">
        <v>195.4</v>
      </c>
      <c r="J9"/>
      <c r="K9"/>
      <c r="L9"/>
      <c r="M9"/>
      <c r="N9"/>
      <c r="O9"/>
      <c r="P9"/>
      <c r="Q9"/>
      <c r="R9"/>
      <c r="S9"/>
      <c r="T9" s="1038"/>
    </row>
    <row r="10" spans="1:20" ht="15.75">
      <c r="A10" s="1032"/>
      <c r="B10" s="1039" t="s">
        <v>289</v>
      </c>
      <c r="C10" s="1034">
        <v>2172</v>
      </c>
      <c r="D10" s="1035" t="s">
        <v>288</v>
      </c>
      <c r="E10" s="1017"/>
      <c r="F10" s="1036">
        <f>'[8]км'!F40</f>
        <v>0</v>
      </c>
      <c r="G10" s="1037">
        <f>'[8]км'!G40</f>
        <v>0</v>
      </c>
      <c r="H10" s="1178"/>
      <c r="I10" s="1179"/>
      <c r="T10" s="1019"/>
    </row>
    <row r="11" spans="1:20" ht="15.75">
      <c r="A11" s="1032"/>
      <c r="B11" s="1039" t="s">
        <v>290</v>
      </c>
      <c r="C11" s="1034">
        <v>2173</v>
      </c>
      <c r="D11" s="1035" t="s">
        <v>288</v>
      </c>
      <c r="E11" s="1017"/>
      <c r="F11" s="1036">
        <f>'[8]км'!F41</f>
        <v>0</v>
      </c>
      <c r="G11" s="1037">
        <f>'[8]км'!G41</f>
        <v>0</v>
      </c>
      <c r="H11" s="1178"/>
      <c r="I11" s="1179"/>
      <c r="T11" s="1019"/>
    </row>
    <row r="12" spans="1:20" ht="15.75">
      <c r="A12" s="1032"/>
      <c r="B12" s="1039" t="s">
        <v>291</v>
      </c>
      <c r="C12" s="1034">
        <v>2174</v>
      </c>
      <c r="D12" s="1035" t="s">
        <v>288</v>
      </c>
      <c r="E12" s="1017"/>
      <c r="F12" s="1036">
        <f>'[8]км'!F42</f>
        <v>0</v>
      </c>
      <c r="G12" s="1037">
        <f>'[8]км'!G42</f>
        <v>0</v>
      </c>
      <c r="H12" s="1178"/>
      <c r="I12" s="1179"/>
      <c r="T12" s="1019"/>
    </row>
    <row r="13" spans="1:20" ht="15.75">
      <c r="A13" s="1032"/>
      <c r="B13" s="1039" t="s">
        <v>292</v>
      </c>
      <c r="C13" s="1034">
        <v>2175</v>
      </c>
      <c r="D13" s="1035" t="s">
        <v>288</v>
      </c>
      <c r="E13" s="1017"/>
      <c r="F13" s="1036">
        <f>'[8]км'!F43</f>
        <v>0</v>
      </c>
      <c r="G13" s="1037">
        <f>'[8]км'!G43</f>
        <v>0</v>
      </c>
      <c r="H13" s="1178"/>
      <c r="I13" s="1179"/>
      <c r="T13" s="1019"/>
    </row>
    <row r="14" spans="1:20" ht="15.75">
      <c r="A14" s="1032"/>
      <c r="B14" s="1039" t="s">
        <v>392</v>
      </c>
      <c r="C14" s="1034"/>
      <c r="D14" s="1035"/>
      <c r="E14" s="1017"/>
      <c r="F14" s="1036">
        <f>'[8]км'!F44</f>
        <v>0</v>
      </c>
      <c r="G14" s="1037">
        <f>'[8]км'!G44</f>
        <v>0</v>
      </c>
      <c r="H14" s="1178"/>
      <c r="I14" s="1179"/>
      <c r="T14" s="1019"/>
    </row>
    <row r="15" spans="1:20" ht="15.75">
      <c r="A15" s="1040">
        <v>2</v>
      </c>
      <c r="B15" s="1030" t="s">
        <v>293</v>
      </c>
      <c r="C15" s="1031">
        <v>2180</v>
      </c>
      <c r="D15" s="1041" t="s">
        <v>19</v>
      </c>
      <c r="E15" s="1017"/>
      <c r="F15" s="1036">
        <f>'[8]км'!F65</f>
        <v>0</v>
      </c>
      <c r="G15" s="1037">
        <f>'[8]км'!G65</f>
        <v>0</v>
      </c>
      <c r="H15" s="1090"/>
      <c r="I15" s="1180"/>
      <c r="T15" s="1019"/>
    </row>
    <row r="16" spans="1:20" ht="15.75">
      <c r="A16" s="1040">
        <v>3</v>
      </c>
      <c r="B16" s="1042" t="s">
        <v>294</v>
      </c>
      <c r="C16" s="1031">
        <v>2190</v>
      </c>
      <c r="D16" s="1041" t="s">
        <v>19</v>
      </c>
      <c r="E16" s="1017"/>
      <c r="F16" s="1037">
        <f>'[8]км'!F66</f>
        <v>0</v>
      </c>
      <c r="G16" s="1091">
        <f>SUM(G17:G20)</f>
        <v>0</v>
      </c>
      <c r="H16" s="1090"/>
      <c r="I16" s="1092">
        <f>SUM(I17:I20)</f>
        <v>0</v>
      </c>
      <c r="T16" s="1019"/>
    </row>
    <row r="17" spans="1:20" ht="15.75">
      <c r="A17" s="1032"/>
      <c r="B17" s="1033" t="s">
        <v>295</v>
      </c>
      <c r="C17" s="1034">
        <v>2191</v>
      </c>
      <c r="D17" s="1043" t="s">
        <v>19</v>
      </c>
      <c r="E17" s="1017"/>
      <c r="F17" s="1037">
        <f>'[8]км'!F67</f>
        <v>0</v>
      </c>
      <c r="G17" s="1037">
        <f>'[8]км'!G67</f>
        <v>0</v>
      </c>
      <c r="H17" s="1090"/>
      <c r="I17" s="1179"/>
      <c r="T17" s="1019"/>
    </row>
    <row r="18" spans="1:20" ht="15.75">
      <c r="A18" s="1032"/>
      <c r="B18" s="1033" t="s">
        <v>296</v>
      </c>
      <c r="C18" s="1034">
        <v>2192</v>
      </c>
      <c r="D18" s="1043" t="s">
        <v>19</v>
      </c>
      <c r="E18" s="1017"/>
      <c r="F18" s="1037">
        <f>'[8]км'!F68</f>
        <v>0</v>
      </c>
      <c r="G18" s="1037">
        <f>'[8]км'!G68</f>
        <v>0</v>
      </c>
      <c r="H18" s="1090"/>
      <c r="I18" s="1179"/>
      <c r="T18" s="1019"/>
    </row>
    <row r="19" spans="1:20" ht="15.75">
      <c r="A19" s="1032"/>
      <c r="B19" s="1044" t="s">
        <v>297</v>
      </c>
      <c r="C19" s="1034">
        <v>2193</v>
      </c>
      <c r="D19" s="1043" t="s">
        <v>19</v>
      </c>
      <c r="E19" s="1017"/>
      <c r="F19" s="1037">
        <f>'[8]км'!F69</f>
        <v>0</v>
      </c>
      <c r="G19" s="1037">
        <f>'[8]км'!G69</f>
        <v>0</v>
      </c>
      <c r="H19" s="1090"/>
      <c r="I19" s="1179"/>
      <c r="T19" s="1019"/>
    </row>
    <row r="20" spans="1:20" ht="15.75">
      <c r="A20" s="1032"/>
      <c r="B20" s="1039" t="s">
        <v>392</v>
      </c>
      <c r="C20" s="1034"/>
      <c r="D20" s="1043"/>
      <c r="E20" s="1017"/>
      <c r="F20" s="1037">
        <f>'[8]км'!F70</f>
        <v>0</v>
      </c>
      <c r="G20" s="1037">
        <f>'[8]км'!G70</f>
        <v>0</v>
      </c>
      <c r="H20" s="1090"/>
      <c r="I20" s="1179"/>
      <c r="T20" s="1019"/>
    </row>
    <row r="21" spans="1:20" ht="15.75">
      <c r="A21" s="1040">
        <v>4</v>
      </c>
      <c r="B21" s="1045" t="s">
        <v>298</v>
      </c>
      <c r="C21" s="1031">
        <v>2200</v>
      </c>
      <c r="D21" s="1041" t="s">
        <v>56</v>
      </c>
      <c r="E21" s="1017"/>
      <c r="F21" s="1037">
        <f>'[8]км'!F71</f>
        <v>0</v>
      </c>
      <c r="G21" s="1091">
        <f>SUM(G22:G23)</f>
        <v>0</v>
      </c>
      <c r="H21" s="1181"/>
      <c r="I21" s="1092">
        <f>SUM(I22:I23)</f>
        <v>0</v>
      </c>
      <c r="T21" s="1019"/>
    </row>
    <row r="22" spans="1:20" ht="15.75">
      <c r="A22" s="1032"/>
      <c r="B22" s="1033" t="s">
        <v>299</v>
      </c>
      <c r="C22" s="1031">
        <v>2201</v>
      </c>
      <c r="D22" s="1041" t="s">
        <v>19</v>
      </c>
      <c r="E22" s="1017"/>
      <c r="F22" s="1037">
        <f>'[8]км'!F72</f>
        <v>0</v>
      </c>
      <c r="G22" s="1037">
        <f>'[8]км'!G72</f>
        <v>0</v>
      </c>
      <c r="H22" s="1090"/>
      <c r="I22" s="1179"/>
      <c r="T22" s="1019"/>
    </row>
    <row r="23" spans="1:20" ht="15.75">
      <c r="A23" s="1032"/>
      <c r="B23" s="1033" t="s">
        <v>300</v>
      </c>
      <c r="C23" s="1031">
        <v>2202</v>
      </c>
      <c r="D23" s="1041" t="s">
        <v>19</v>
      </c>
      <c r="E23" s="1017"/>
      <c r="F23" s="1037">
        <f>'[8]км'!F73</f>
        <v>0</v>
      </c>
      <c r="G23" s="1037">
        <f>'[8]км'!G73</f>
        <v>0</v>
      </c>
      <c r="H23" s="1090"/>
      <c r="I23" s="1179"/>
      <c r="T23" s="1019"/>
    </row>
    <row r="24" spans="1:20" ht="27.75" customHeight="1" thickBot="1">
      <c r="A24" s="1046">
        <v>5</v>
      </c>
      <c r="B24" s="1047" t="s">
        <v>301</v>
      </c>
      <c r="C24" s="1048">
        <v>2210</v>
      </c>
      <c r="D24" s="1016" t="s">
        <v>19</v>
      </c>
      <c r="E24" s="1017"/>
      <c r="F24" s="1037">
        <f>'[8]км'!F74</f>
        <v>0</v>
      </c>
      <c r="G24" s="1037">
        <f>'[8]км'!G74</f>
        <v>0</v>
      </c>
      <c r="H24" s="1093"/>
      <c r="I24" s="1182"/>
      <c r="T24" s="1019"/>
    </row>
    <row r="25" spans="1:20" ht="32.25" thickBot="1">
      <c r="A25" s="1049"/>
      <c r="B25" s="1050" t="s">
        <v>302</v>
      </c>
      <c r="C25" s="1051">
        <v>2220</v>
      </c>
      <c r="D25" s="1052" t="s">
        <v>19</v>
      </c>
      <c r="E25" s="1017"/>
      <c r="F25" s="1094">
        <f>'[8]км'!F75</f>
        <v>0</v>
      </c>
      <c r="G25" s="1095">
        <f>'[8]км'!G75</f>
        <v>0</v>
      </c>
      <c r="H25" s="1096"/>
      <c r="I25" s="1095">
        <f>SUM(I26:I27)</f>
        <v>0</v>
      </c>
      <c r="T25" s="1019"/>
    </row>
    <row r="26" spans="1:20" ht="25.5">
      <c r="A26" s="1053"/>
      <c r="B26" s="1054" t="s">
        <v>303</v>
      </c>
      <c r="C26" s="1055">
        <v>2221</v>
      </c>
      <c r="D26" s="1041" t="s">
        <v>19</v>
      </c>
      <c r="E26" s="1017"/>
      <c r="F26" s="1037">
        <f>'[8]км'!F76</f>
        <v>0</v>
      </c>
      <c r="G26" s="1037">
        <f>'[8]км'!G76</f>
        <v>0</v>
      </c>
      <c r="H26" s="1090"/>
      <c r="I26" s="1180"/>
      <c r="T26" s="1019"/>
    </row>
    <row r="27" spans="1:20" ht="16.5" thickBot="1">
      <c r="A27" s="1056"/>
      <c r="B27" s="1057" t="s">
        <v>304</v>
      </c>
      <c r="C27" s="1055">
        <v>2222</v>
      </c>
      <c r="D27" s="1016" t="s">
        <v>19</v>
      </c>
      <c r="E27" s="1017"/>
      <c r="F27" s="1037">
        <f>'[8]км'!F77</f>
        <v>0</v>
      </c>
      <c r="G27" s="1037">
        <f>'[8]км'!G77</f>
        <v>0</v>
      </c>
      <c r="H27" s="1093"/>
      <c r="I27" s="1182"/>
      <c r="T27" s="1019"/>
    </row>
    <row r="28" spans="1:20" ht="32.25" thickBot="1">
      <c r="A28" s="1049"/>
      <c r="B28" s="1050" t="s">
        <v>305</v>
      </c>
      <c r="C28" s="1051">
        <v>2230</v>
      </c>
      <c r="D28" s="1052" t="s">
        <v>19</v>
      </c>
      <c r="E28" s="1017"/>
      <c r="F28" s="1094">
        <f>'[8]км'!F78</f>
        <v>0</v>
      </c>
      <c r="G28" s="1095">
        <f>'[8]км'!G78</f>
        <v>0</v>
      </c>
      <c r="H28" s="1096"/>
      <c r="I28" s="1095">
        <f>SUM(I29:I30,I33,I36)</f>
        <v>0</v>
      </c>
      <c r="T28" s="1019"/>
    </row>
    <row r="29" spans="1:20" ht="26.25">
      <c r="A29" s="1058">
        <v>1</v>
      </c>
      <c r="B29" s="1045" t="s">
        <v>306</v>
      </c>
      <c r="C29" s="1055">
        <v>2240</v>
      </c>
      <c r="D29" s="1041" t="s">
        <v>19</v>
      </c>
      <c r="E29" s="1017"/>
      <c r="F29" s="1037">
        <f>'[8]км'!F79</f>
        <v>0</v>
      </c>
      <c r="G29" s="1037">
        <f>'[8]км'!G79</f>
        <v>0</v>
      </c>
      <c r="H29" s="1097"/>
      <c r="I29" s="1183"/>
      <c r="T29" s="1019"/>
    </row>
    <row r="30" spans="1:20" ht="15.75">
      <c r="A30" s="1058">
        <v>2</v>
      </c>
      <c r="B30" s="1059" t="s">
        <v>307</v>
      </c>
      <c r="C30" s="1055">
        <v>2250</v>
      </c>
      <c r="D30" s="1041" t="s">
        <v>19</v>
      </c>
      <c r="E30" s="1017"/>
      <c r="F30" s="1037">
        <f>'[8]км'!F80</f>
        <v>0</v>
      </c>
      <c r="G30" s="1098">
        <f>SUM(G31:G32)</f>
        <v>0</v>
      </c>
      <c r="H30" s="1097"/>
      <c r="I30" s="1099">
        <f>SUM(I31:I32)</f>
        <v>0</v>
      </c>
      <c r="T30" s="1019"/>
    </row>
    <row r="31" spans="1:20" ht="15.75">
      <c r="A31" s="1058"/>
      <c r="B31" s="1033" t="s">
        <v>308</v>
      </c>
      <c r="C31" s="1043">
        <v>2251</v>
      </c>
      <c r="D31" s="1043" t="s">
        <v>19</v>
      </c>
      <c r="E31" s="1017"/>
      <c r="F31" s="1037">
        <f>'[8]км'!F81</f>
        <v>0</v>
      </c>
      <c r="G31" s="1037">
        <f>'[8]км'!G81</f>
        <v>0</v>
      </c>
      <c r="H31" s="1097"/>
      <c r="I31" s="1184"/>
      <c r="T31" s="1019"/>
    </row>
    <row r="32" spans="1:20" ht="15.75">
      <c r="A32" s="1058"/>
      <c r="B32" s="1033" t="s">
        <v>309</v>
      </c>
      <c r="C32" s="1043">
        <v>2252</v>
      </c>
      <c r="D32" s="1043" t="s">
        <v>19</v>
      </c>
      <c r="E32" s="1017"/>
      <c r="F32" s="1037">
        <f>'[8]км'!F82</f>
        <v>0</v>
      </c>
      <c r="G32" s="1037">
        <f>'[8]км'!G82</f>
        <v>0</v>
      </c>
      <c r="H32" s="1097"/>
      <c r="I32" s="1184"/>
      <c r="T32" s="1019"/>
    </row>
    <row r="33" spans="1:20" ht="15.75">
      <c r="A33" s="1058">
        <v>3</v>
      </c>
      <c r="B33" s="1045" t="s">
        <v>310</v>
      </c>
      <c r="C33" s="1055">
        <v>2260</v>
      </c>
      <c r="D33" s="1041" t="s">
        <v>19</v>
      </c>
      <c r="E33" s="1017"/>
      <c r="F33" s="1037">
        <f>'[8]км'!F83</f>
        <v>0</v>
      </c>
      <c r="G33" s="1098">
        <f>SUM(G34:G35)</f>
        <v>0</v>
      </c>
      <c r="H33" s="1097"/>
      <c r="I33" s="1099">
        <f>SUM(I34:I35)</f>
        <v>0</v>
      </c>
      <c r="T33" s="1019"/>
    </row>
    <row r="34" spans="1:20" ht="15.75">
      <c r="A34" s="1058"/>
      <c r="B34" s="1033" t="s">
        <v>308</v>
      </c>
      <c r="C34" s="1043">
        <v>2261</v>
      </c>
      <c r="D34" s="1043" t="s">
        <v>19</v>
      </c>
      <c r="E34" s="1017"/>
      <c r="F34" s="1037">
        <f>'[8]км'!F84</f>
        <v>0</v>
      </c>
      <c r="G34" s="1037">
        <f>'[8]км'!G84</f>
        <v>0</v>
      </c>
      <c r="H34" s="1097"/>
      <c r="I34" s="1184"/>
      <c r="T34" s="1019"/>
    </row>
    <row r="35" spans="1:20" ht="15.75">
      <c r="A35" s="1058"/>
      <c r="B35" s="1033" t="s">
        <v>309</v>
      </c>
      <c r="C35" s="1043">
        <v>2262</v>
      </c>
      <c r="D35" s="1043" t="s">
        <v>19</v>
      </c>
      <c r="E35" s="1017"/>
      <c r="F35" s="1037">
        <f>'[8]км'!F85</f>
        <v>0</v>
      </c>
      <c r="G35" s="1037">
        <f>'[8]км'!G85</f>
        <v>0</v>
      </c>
      <c r="H35" s="1097"/>
      <c r="I35" s="1184"/>
      <c r="T35" s="1019"/>
    </row>
    <row r="36" spans="1:20" ht="16.5" thickBot="1">
      <c r="A36" s="1061">
        <v>4</v>
      </c>
      <c r="B36" s="1062" t="s">
        <v>311</v>
      </c>
      <c r="C36" s="1063">
        <v>2270</v>
      </c>
      <c r="D36" s="1064" t="s">
        <v>19</v>
      </c>
      <c r="E36" s="1017"/>
      <c r="F36" s="1037">
        <f>'[8]км'!F86</f>
        <v>0</v>
      </c>
      <c r="G36" s="1037">
        <f>'[8]км'!G86</f>
        <v>0</v>
      </c>
      <c r="H36" s="1100"/>
      <c r="I36" s="1185"/>
      <c r="T36" s="1019"/>
    </row>
    <row r="37" spans="1:20" ht="32.25" thickBot="1">
      <c r="A37" s="1049"/>
      <c r="B37" s="1050" t="s">
        <v>312</v>
      </c>
      <c r="C37" s="1051">
        <v>2280</v>
      </c>
      <c r="D37" s="1052" t="s">
        <v>19</v>
      </c>
      <c r="E37" s="1017"/>
      <c r="F37" s="1101"/>
      <c r="G37" s="1102">
        <f>SUM(G38:G41)</f>
        <v>0</v>
      </c>
      <c r="H37" s="1096"/>
      <c r="I37" s="1095">
        <f>SUM(I38:I41)</f>
        <v>0</v>
      </c>
      <c r="T37" s="1019"/>
    </row>
    <row r="38" spans="1:20" ht="15.75">
      <c r="A38" s="1058">
        <v>1</v>
      </c>
      <c r="B38" s="1045" t="s">
        <v>313</v>
      </c>
      <c r="C38" s="1055">
        <v>2281</v>
      </c>
      <c r="D38" s="1060" t="s">
        <v>288</v>
      </c>
      <c r="E38" s="1017"/>
      <c r="F38" s="1180"/>
      <c r="G38" s="1186"/>
      <c r="H38" s="1181"/>
      <c r="I38" s="1183"/>
      <c r="T38" s="1019"/>
    </row>
    <row r="39" spans="1:20" ht="15.75">
      <c r="A39" s="1058">
        <v>2</v>
      </c>
      <c r="B39" s="1059" t="s">
        <v>314</v>
      </c>
      <c r="C39" s="1055">
        <v>2282</v>
      </c>
      <c r="D39" s="1060" t="s">
        <v>288</v>
      </c>
      <c r="E39" s="1017"/>
      <c r="F39" s="1180"/>
      <c r="G39" s="1186"/>
      <c r="H39" s="1181"/>
      <c r="I39" s="1183"/>
      <c r="T39" s="1019"/>
    </row>
    <row r="40" spans="1:20" ht="39">
      <c r="A40" s="1058">
        <v>3</v>
      </c>
      <c r="B40" s="1045" t="s">
        <v>315</v>
      </c>
      <c r="C40" s="1055">
        <v>2283</v>
      </c>
      <c r="D40" s="1060" t="s">
        <v>288</v>
      </c>
      <c r="E40" s="1017"/>
      <c r="F40" s="1180"/>
      <c r="G40" s="1186"/>
      <c r="H40" s="1181"/>
      <c r="I40" s="1183"/>
      <c r="T40" s="1019"/>
    </row>
    <row r="41" spans="1:20" ht="39.75" thickBot="1">
      <c r="A41" s="1061">
        <v>4</v>
      </c>
      <c r="B41" s="1065" t="s">
        <v>316</v>
      </c>
      <c r="C41" s="1063">
        <v>2284</v>
      </c>
      <c r="D41" s="1064" t="s">
        <v>288</v>
      </c>
      <c r="E41" s="1017"/>
      <c r="F41" s="1180"/>
      <c r="G41" s="1187"/>
      <c r="H41" s="1181"/>
      <c r="I41" s="1188"/>
      <c r="T41" s="1019"/>
    </row>
    <row r="42" spans="1:20" ht="16.5" thickBot="1">
      <c r="A42" s="1049"/>
      <c r="B42" s="1050" t="s">
        <v>317</v>
      </c>
      <c r="C42" s="1051">
        <v>2290</v>
      </c>
      <c r="D42" s="1052" t="s">
        <v>56</v>
      </c>
      <c r="E42" s="1017"/>
      <c r="F42" s="1189"/>
      <c r="G42" s="1190"/>
      <c r="H42" s="1191"/>
      <c r="I42" s="1189"/>
      <c r="T42" s="1019"/>
    </row>
    <row r="43" spans="1:20" ht="48" thickBot="1">
      <c r="A43" s="1066"/>
      <c r="B43" s="1050" t="s">
        <v>318</v>
      </c>
      <c r="C43" s="1067">
        <v>2300</v>
      </c>
      <c r="D43" s="1052" t="s">
        <v>19</v>
      </c>
      <c r="E43" s="1017"/>
      <c r="F43" s="1094"/>
      <c r="G43" s="1190"/>
      <c r="H43" s="1103"/>
      <c r="I43" s="1189"/>
      <c r="T43" s="1019"/>
    </row>
    <row r="44" spans="1:20" ht="26.25">
      <c r="A44" s="1068">
        <v>1</v>
      </c>
      <c r="B44" s="1069" t="s">
        <v>286</v>
      </c>
      <c r="C44" s="1070">
        <v>2301</v>
      </c>
      <c r="D44" s="1071" t="s">
        <v>19</v>
      </c>
      <c r="E44" s="1017"/>
      <c r="F44" s="1104"/>
      <c r="G44" s="1192"/>
      <c r="H44" s="1105"/>
      <c r="I44" s="1194"/>
      <c r="T44" s="1019"/>
    </row>
    <row r="45" spans="1:20" ht="15.75">
      <c r="A45" s="1058"/>
      <c r="B45" s="1039" t="s">
        <v>291</v>
      </c>
      <c r="C45" s="1034">
        <v>2302</v>
      </c>
      <c r="D45" s="1035" t="s">
        <v>288</v>
      </c>
      <c r="E45" s="1017"/>
      <c r="F45" s="1179"/>
      <c r="G45" s="1193"/>
      <c r="H45" s="1178"/>
      <c r="I45" s="1179"/>
      <c r="T45" s="1019"/>
    </row>
    <row r="46" spans="1:20" ht="27.75" customHeight="1" thickBot="1">
      <c r="A46" s="1072">
        <v>2</v>
      </c>
      <c r="B46" s="1073" t="s">
        <v>301</v>
      </c>
      <c r="C46" s="1074">
        <v>2303</v>
      </c>
      <c r="D46" s="1064" t="s">
        <v>19</v>
      </c>
      <c r="E46" s="1017"/>
      <c r="F46" s="1106"/>
      <c r="G46" s="1187"/>
      <c r="H46" s="1107"/>
      <c r="I46" s="1188"/>
      <c r="T46" s="1019"/>
    </row>
    <row r="48" spans="1:9" ht="12.75">
      <c r="A48" s="1075"/>
      <c r="B48" s="1075"/>
      <c r="C48" s="1075"/>
      <c r="D48" s="1075"/>
      <c r="E48" s="1075"/>
      <c r="F48" s="1109"/>
      <c r="G48" s="1109"/>
      <c r="H48" s="1109"/>
      <c r="I48" s="1109"/>
    </row>
    <row r="49" spans="1:9" ht="12.75">
      <c r="A49" s="1075"/>
      <c r="B49" s="1075"/>
      <c r="C49" s="1075"/>
      <c r="D49" s="1075"/>
      <c r="E49" s="1075"/>
      <c r="F49" s="1109"/>
      <c r="G49" s="1109"/>
      <c r="H49" s="1109"/>
      <c r="I49" s="1109"/>
    </row>
    <row r="50" spans="1:9" ht="12.75">
      <c r="A50" s="1075"/>
      <c r="B50" s="1075"/>
      <c r="C50" s="1075"/>
      <c r="D50" s="1075"/>
      <c r="E50" s="1075"/>
      <c r="F50" s="1109"/>
      <c r="G50" s="1109"/>
      <c r="H50" s="1109"/>
      <c r="I50" s="1109"/>
    </row>
    <row r="51" ht="18.75">
      <c r="A51" s="1014" t="s">
        <v>374</v>
      </c>
    </row>
  </sheetData>
  <sheetProtection password="E3A0" sheet="1" objects="1" scenarios="1" formatCells="0" formatColumns="0" formatRows="0" insertHyperlinks="0"/>
  <mergeCells count="2">
    <mergeCell ref="F3:G3"/>
    <mergeCell ref="H3:I3"/>
  </mergeCells>
  <printOptions/>
  <pageMargins left="1.06" right="0.28" top="0.7" bottom="0.61" header="0.17" footer="0.29"/>
  <pageSetup horizontalDpi="600" verticalDpi="600" orientation="portrait" paperSize="9" scale="6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T365"/>
  <sheetViews>
    <sheetView showZeros="0" zoomScale="75" zoomScaleNormal="75" zoomScalePageLayoutView="0" workbookViewId="0" topLeftCell="A1">
      <pane xSplit="4" ySplit="6" topLeftCell="E99" activePane="bottomRight" state="frozen"/>
      <selection pane="topLeft" activeCell="U140" sqref="U140"/>
      <selection pane="topRight" activeCell="U140" sqref="U140"/>
      <selection pane="bottomLeft" activeCell="U140" sqref="U140"/>
      <selection pane="bottomRight" activeCell="W114" sqref="W114"/>
    </sheetView>
  </sheetViews>
  <sheetFormatPr defaultColWidth="9.140625" defaultRowHeight="12.75"/>
  <cols>
    <col min="1" max="1" width="5.421875" style="249" customWidth="1"/>
    <col min="2" max="2" width="38.7109375" style="249" customWidth="1"/>
    <col min="3" max="3" width="7.28125" style="249" customWidth="1"/>
    <col min="4" max="4" width="9.140625" style="249" customWidth="1"/>
    <col min="5" max="5" width="3.00390625" style="249" customWidth="1"/>
    <col min="6" max="9" width="9.140625" style="249" customWidth="1"/>
    <col min="10" max="18" width="0" style="710" hidden="1" customWidth="1"/>
    <col min="19" max="19" width="9.8515625" style="710" hidden="1" customWidth="1"/>
    <col min="20" max="20" width="5.7109375" style="873" customWidth="1"/>
    <col min="21" max="16384" width="9.140625" style="249" customWidth="1"/>
  </cols>
  <sheetData>
    <row r="1" spans="1:20" s="362" customFormat="1" ht="21" thickBot="1">
      <c r="A1" s="354"/>
      <c r="B1" s="355" t="s">
        <v>177</v>
      </c>
      <c r="C1" s="354"/>
      <c r="D1" s="1195">
        <f>'[9]з'!D1</f>
        <v>0</v>
      </c>
      <c r="E1" s="356">
        <v>1</v>
      </c>
      <c r="F1" s="1195" t="str">
        <f>'[9]з'!F1</f>
        <v>ДП"Тульчинське ЛМГ''</v>
      </c>
      <c r="G1" s="358"/>
      <c r="H1" s="359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60"/>
      <c r="T1" s="363"/>
    </row>
    <row r="2" spans="1:20" s="233" customFormat="1" ht="13.5" customHeight="1">
      <c r="A2" s="48"/>
      <c r="B2" s="49"/>
      <c r="C2" s="50" t="s">
        <v>0</v>
      </c>
      <c r="D2" s="51" t="s">
        <v>1</v>
      </c>
      <c r="E2" s="52"/>
      <c r="F2" s="1207" t="s">
        <v>365</v>
      </c>
      <c r="G2" s="1208"/>
      <c r="H2" s="1211" t="s">
        <v>364</v>
      </c>
      <c r="I2" s="1212"/>
      <c r="J2"/>
      <c r="K2"/>
      <c r="L2"/>
      <c r="M2"/>
      <c r="N2"/>
      <c r="O2"/>
      <c r="P2"/>
      <c r="Q2"/>
      <c r="R2"/>
      <c r="S2"/>
      <c r="T2" s="618"/>
    </row>
    <row r="3" spans="1:20" s="233" customFormat="1" ht="12.75" customHeight="1">
      <c r="A3" s="54" t="s">
        <v>2</v>
      </c>
      <c r="B3" s="55" t="s">
        <v>3</v>
      </c>
      <c r="C3" s="56" t="s">
        <v>4</v>
      </c>
      <c r="D3" s="57" t="s">
        <v>5</v>
      </c>
      <c r="E3" s="52"/>
      <c r="F3" s="1209"/>
      <c r="G3" s="1210"/>
      <c r="H3" s="1213"/>
      <c r="I3" s="1214"/>
      <c r="J3"/>
      <c r="K3"/>
      <c r="L3"/>
      <c r="M3"/>
      <c r="N3"/>
      <c r="O3"/>
      <c r="P3"/>
      <c r="Q3"/>
      <c r="R3"/>
      <c r="S3"/>
      <c r="T3" s="618"/>
    </row>
    <row r="4" spans="1:20" s="233" customFormat="1" ht="12.75" customHeight="1">
      <c r="A4" s="54" t="s">
        <v>6</v>
      </c>
      <c r="B4" s="58"/>
      <c r="C4" s="56"/>
      <c r="D4" s="57" t="s">
        <v>7</v>
      </c>
      <c r="E4" s="52"/>
      <c r="F4" s="1215" t="s">
        <v>8</v>
      </c>
      <c r="G4" s="1217" t="s">
        <v>9</v>
      </c>
      <c r="H4" s="1219" t="s">
        <v>8</v>
      </c>
      <c r="I4" s="1221" t="s">
        <v>9</v>
      </c>
      <c r="J4"/>
      <c r="K4"/>
      <c r="L4"/>
      <c r="M4"/>
      <c r="N4"/>
      <c r="O4"/>
      <c r="P4"/>
      <c r="Q4"/>
      <c r="R4"/>
      <c r="S4"/>
      <c r="T4" s="618"/>
    </row>
    <row r="5" spans="1:20" s="233" customFormat="1" ht="13.5" customHeight="1" thickBot="1">
      <c r="A5" s="59"/>
      <c r="B5" s="60"/>
      <c r="C5" s="61"/>
      <c r="D5" s="62" t="s">
        <v>10</v>
      </c>
      <c r="E5" s="52"/>
      <c r="F5" s="1216"/>
      <c r="G5" s="1218"/>
      <c r="H5" s="1220"/>
      <c r="I5" s="1222"/>
      <c r="J5"/>
      <c r="K5"/>
      <c r="L5"/>
      <c r="M5"/>
      <c r="N5"/>
      <c r="O5"/>
      <c r="P5"/>
      <c r="Q5"/>
      <c r="R5"/>
      <c r="S5"/>
      <c r="T5" s="618"/>
    </row>
    <row r="6" spans="1:20" s="233" customFormat="1" ht="13.5" thickBot="1">
      <c r="A6" s="63">
        <v>1</v>
      </c>
      <c r="B6" s="64">
        <v>2</v>
      </c>
      <c r="C6" s="63">
        <v>3</v>
      </c>
      <c r="D6" s="65">
        <v>4</v>
      </c>
      <c r="E6" s="52"/>
      <c r="F6" s="616">
        <v>5</v>
      </c>
      <c r="G6" s="615">
        <v>6</v>
      </c>
      <c r="H6" s="614">
        <v>7</v>
      </c>
      <c r="I6" s="617">
        <v>8</v>
      </c>
      <c r="J6"/>
      <c r="K6"/>
      <c r="L6"/>
      <c r="M6"/>
      <c r="N6"/>
      <c r="O6"/>
      <c r="P6"/>
      <c r="Q6"/>
      <c r="R6"/>
      <c r="S6"/>
      <c r="T6" s="619"/>
    </row>
    <row r="7" spans="1:20" s="716" customFormat="1" ht="18">
      <c r="A7" s="711"/>
      <c r="B7" s="712" t="s">
        <v>12</v>
      </c>
      <c r="C7" s="713"/>
      <c r="D7" s="713"/>
      <c r="E7" s="714"/>
      <c r="F7" s="348"/>
      <c r="G7" s="348"/>
      <c r="H7" s="348"/>
      <c r="I7" s="348"/>
      <c r="J7" s="710"/>
      <c r="K7" s="710"/>
      <c r="L7" s="710"/>
      <c r="M7" s="710"/>
      <c r="N7" s="710"/>
      <c r="O7" s="710"/>
      <c r="P7" s="710"/>
      <c r="Q7" s="710"/>
      <c r="R7" s="710"/>
      <c r="S7" s="710"/>
      <c r="T7" s="715"/>
    </row>
    <row r="8" spans="1:20" s="716" customFormat="1" ht="13.5" thickBot="1">
      <c r="A8" s="280"/>
      <c r="B8" s="717" t="s">
        <v>13</v>
      </c>
      <c r="C8" s="718"/>
      <c r="D8" s="719"/>
      <c r="E8" s="714"/>
      <c r="F8" s="348"/>
      <c r="G8" s="348"/>
      <c r="H8" s="348"/>
      <c r="I8" s="348"/>
      <c r="J8" s="710"/>
      <c r="K8" s="710"/>
      <c r="L8" s="710"/>
      <c r="M8" s="710"/>
      <c r="N8" s="710"/>
      <c r="O8" s="710"/>
      <c r="P8" s="710"/>
      <c r="Q8" s="710"/>
      <c r="R8" s="710"/>
      <c r="S8" s="710"/>
      <c r="T8" s="715"/>
    </row>
    <row r="9" spans="1:20" ht="12.75">
      <c r="A9" s="720">
        <v>1</v>
      </c>
      <c r="B9" s="721" t="s">
        <v>14</v>
      </c>
      <c r="C9" s="722">
        <v>10</v>
      </c>
      <c r="D9" s="314" t="s">
        <v>15</v>
      </c>
      <c r="E9" s="119"/>
      <c r="F9" s="409">
        <f>IF(з!F9-бз!F9-бс!F9-м!F9&lt;0,з!F9-бз!F9-бс!F9-м!F9,0)</f>
        <v>0</v>
      </c>
      <c r="G9" s="410">
        <f>IF(з!G9-бз!G9-бс!G9-м!G9&lt;0,з!G9-бз!G9-бс!G9-м!G9,0)</f>
        <v>0</v>
      </c>
      <c r="H9" s="411">
        <f>IF(з!H9-бз!H9-бс!H9-м!H9&lt;0,з!H9-бз!H9-бс!H9-м!H9,0)</f>
        <v>0</v>
      </c>
      <c r="I9" s="410">
        <f>IF(з!I9-бз!I9-бс!I9-м!I9&lt;0,з!I9-бз!I9-бс!I9-м!I9,0)</f>
        <v>0</v>
      </c>
      <c r="T9" s="723">
        <f>SUM(F9:I9)</f>
        <v>0</v>
      </c>
    </row>
    <row r="10" spans="1:20" ht="12.75">
      <c r="A10" s="280">
        <v>2</v>
      </c>
      <c r="B10" s="724" t="s">
        <v>16</v>
      </c>
      <c r="C10" s="313">
        <v>20</v>
      </c>
      <c r="D10" s="313" t="s">
        <v>15</v>
      </c>
      <c r="E10" s="119"/>
      <c r="F10" s="68">
        <f>IF(з!F10-бз!F10-бс!F10-м!F10&lt;0,з!F10-бз!F10-бс!F10-м!F10,0)</f>
        <v>0</v>
      </c>
      <c r="G10" s="69">
        <f>IF(з!G10-бз!G10-бс!G10-м!G10&lt;0,з!G10-бз!G10-бс!G10-м!G10,0)</f>
        <v>0</v>
      </c>
      <c r="H10" s="70">
        <f>IF(з!H10-бз!H10-бс!H10-м!H10&lt;0,з!H10-бз!H10-бс!H10-м!H10,0)</f>
        <v>0</v>
      </c>
      <c r="I10" s="69">
        <f>IF(з!I10-бз!I10-бс!I10-м!I10&lt;0,з!I10-бз!I10-бс!I10-м!I10,0)</f>
        <v>0</v>
      </c>
      <c r="T10" s="723">
        <f aca="true" t="shared" si="0" ref="T10:T19">SUM(F10:I10)</f>
        <v>0</v>
      </c>
    </row>
    <row r="11" spans="1:20" ht="12.75">
      <c r="A11" s="280">
        <v>3</v>
      </c>
      <c r="B11" s="724" t="s">
        <v>17</v>
      </c>
      <c r="C11" s="313">
        <v>30</v>
      </c>
      <c r="D11" s="313" t="s">
        <v>15</v>
      </c>
      <c r="E11" s="119"/>
      <c r="F11" s="68">
        <f>IF(з!F11-бз!F11-бс!F11-м!F11&lt;0,з!F11-бз!F11-бс!F11-м!F11,0)</f>
        <v>0</v>
      </c>
      <c r="G11" s="69">
        <f>IF(з!G11-бз!G11-бс!G11-м!G11&lt;0,з!G11-бз!G11-бс!G11-м!G11,0)</f>
        <v>0</v>
      </c>
      <c r="H11" s="70">
        <f>IF(з!H11-бз!H11-бс!H11-м!H11&lt;0,з!H11-бз!H11-бс!H11-м!H11,0)</f>
        <v>0</v>
      </c>
      <c r="I11" s="69">
        <f>IF(з!I11-бз!I11-бс!I11-м!I11&lt;0,з!I11-бз!I11-бс!I11-м!I11,0)</f>
        <v>0</v>
      </c>
      <c r="T11" s="723">
        <f t="shared" si="0"/>
        <v>0</v>
      </c>
    </row>
    <row r="12" spans="1:20" ht="12.75">
      <c r="A12" s="280">
        <v>4</v>
      </c>
      <c r="B12" s="724" t="s">
        <v>18</v>
      </c>
      <c r="C12" s="313">
        <v>40</v>
      </c>
      <c r="D12" s="313" t="s">
        <v>19</v>
      </c>
      <c r="E12" s="119"/>
      <c r="F12" s="68">
        <f>IF(з!F12-бз!F12-бс!F12-м!F12&lt;0,з!F12-бз!F12-бс!F12-м!F12,0)</f>
        <v>0</v>
      </c>
      <c r="G12" s="69">
        <f>IF(з!G12-бз!G12-бс!G12-м!G12&lt;0,з!G12-бз!G12-бс!G12-м!G12,0)</f>
        <v>0</v>
      </c>
      <c r="H12" s="70">
        <f>IF(з!H12-бз!H12-бс!H12-м!H12&lt;0,з!H12-бз!H12-бс!H12-м!H12,0)</f>
        <v>0</v>
      </c>
      <c r="I12" s="69">
        <f>IF(з!I12-бз!I12-бс!I12-м!I12&lt;0,з!I12-бз!I12-бс!I12-м!I12,0)</f>
        <v>0</v>
      </c>
      <c r="T12" s="723">
        <f t="shared" si="0"/>
        <v>0</v>
      </c>
    </row>
    <row r="13" spans="1:20" ht="12.75">
      <c r="A13" s="280">
        <v>5</v>
      </c>
      <c r="B13" s="724" t="s">
        <v>20</v>
      </c>
      <c r="C13" s="313">
        <v>50</v>
      </c>
      <c r="D13" s="313" t="s">
        <v>19</v>
      </c>
      <c r="E13" s="119"/>
      <c r="F13" s="68">
        <f>IF(з!F13-бз!F13-бс!F13-м!F13&lt;0,з!F13-бз!F13-бс!F13-м!F13,0)</f>
        <v>0</v>
      </c>
      <c r="G13" s="69">
        <f>IF(з!G13-бз!G13-бс!G13-м!G13&lt;0,з!G13-бз!G13-бс!G13-м!G13,0)</f>
        <v>0</v>
      </c>
      <c r="H13" s="70">
        <f>IF(з!H13-бз!H13-бс!H13-м!H13&lt;0,з!H13-бз!H13-бс!H13-м!H13,0)</f>
        <v>0</v>
      </c>
      <c r="I13" s="69">
        <f>IF(з!I13-бз!I13-бс!I13-м!I13&lt;0,з!I13-бз!I13-бс!I13-м!I13,0)</f>
        <v>0</v>
      </c>
      <c r="T13" s="723">
        <f t="shared" si="0"/>
        <v>0</v>
      </c>
    </row>
    <row r="14" spans="1:20" ht="12.75">
      <c r="A14" s="280">
        <v>6</v>
      </c>
      <c r="B14" s="725" t="s">
        <v>21</v>
      </c>
      <c r="C14" s="313">
        <v>60</v>
      </c>
      <c r="D14" s="313" t="s">
        <v>19</v>
      </c>
      <c r="E14" s="119"/>
      <c r="F14" s="68">
        <f>IF(з!F14-бз!F14-бс!F14-м!F14&lt;0,з!F14-бз!F14-бс!F14-м!F14,0)</f>
        <v>0</v>
      </c>
      <c r="G14" s="69">
        <f>IF(з!G14-бз!G14-бс!G14-м!G14&lt;0,з!G14-бз!G14-бс!G14-м!G14,0)</f>
        <v>0</v>
      </c>
      <c r="H14" s="70">
        <f>IF(з!H14-бз!H14-бс!H14-м!H14&lt;0,з!H14-бз!H14-бс!H14-м!H14,0)</f>
        <v>0</v>
      </c>
      <c r="I14" s="69">
        <f>IF(з!I14-бз!I14-бс!I14-м!I14&lt;0,з!I14-бз!I14-бс!I14-м!I14,0)</f>
        <v>0</v>
      </c>
      <c r="T14" s="723">
        <f t="shared" si="0"/>
        <v>0</v>
      </c>
    </row>
    <row r="15" spans="1:20" ht="12.75">
      <c r="A15" s="280">
        <v>7</v>
      </c>
      <c r="B15" s="726" t="s">
        <v>22</v>
      </c>
      <c r="C15" s="313">
        <v>70</v>
      </c>
      <c r="D15" s="313" t="s">
        <v>15</v>
      </c>
      <c r="E15" s="119"/>
      <c r="F15" s="68">
        <f>IF(з!F15-бз!F15-бс!F15-м!F15&lt;0,з!F15-бз!F15-бс!F15-м!F15,0)</f>
        <v>0</v>
      </c>
      <c r="G15" s="69">
        <f>IF(з!G15-бз!G15-бс!G15-м!G15&lt;0,з!G15-бз!G15-бс!G15-м!G15,0)</f>
        <v>0</v>
      </c>
      <c r="H15" s="70">
        <f>IF(з!H15-бз!H15-бс!H15-м!H15&lt;0,з!H15-бз!H15-бс!H15-м!H15,0)</f>
        <v>0</v>
      </c>
      <c r="I15" s="69">
        <f>IF(з!I15-бз!I15-бс!I15-м!I15&lt;0,з!I15-бз!I15-бс!I15-м!I15,0)</f>
        <v>0</v>
      </c>
      <c r="T15" s="723">
        <f t="shared" si="0"/>
        <v>0</v>
      </c>
    </row>
    <row r="16" spans="1:20" ht="12.75">
      <c r="A16" s="727">
        <v>8</v>
      </c>
      <c r="B16" s="726" t="s">
        <v>23</v>
      </c>
      <c r="C16" s="313">
        <v>71</v>
      </c>
      <c r="D16" s="313" t="s">
        <v>19</v>
      </c>
      <c r="E16" s="119"/>
      <c r="F16" s="68">
        <f>IF(з!F16-бз!F16-бс!F16-м!F16&lt;0,з!F16-бз!F16-бс!F16-м!F16,0)</f>
        <v>0</v>
      </c>
      <c r="G16" s="69">
        <f>IF(з!G16-бз!G16-бс!G16-м!G16&lt;0,з!G16-бз!G16-бс!G16-м!G16,0)</f>
        <v>0</v>
      </c>
      <c r="H16" s="70">
        <f>IF(з!H16-бз!H16-бс!H16-м!H16&lt;0,з!H16-бз!H16-бс!H16-м!H16,0)</f>
        <v>0</v>
      </c>
      <c r="I16" s="69">
        <f>IF(з!I16-бз!I16-бс!I16-м!I16&lt;0,з!I16-бз!I16-бс!I16-м!I16,0)</f>
        <v>0</v>
      </c>
      <c r="T16" s="723">
        <f t="shared" si="0"/>
        <v>0</v>
      </c>
    </row>
    <row r="17" spans="1:20" ht="13.5" thickBot="1">
      <c r="A17" s="728">
        <v>9</v>
      </c>
      <c r="B17" s="249" t="s">
        <v>24</v>
      </c>
      <c r="C17" s="729">
        <v>72</v>
      </c>
      <c r="D17" s="729" t="s">
        <v>19</v>
      </c>
      <c r="E17" s="119"/>
      <c r="F17" s="412">
        <f>IF(з!F17-бз!F17-бс!F17-м!F17&lt;0,з!F17-бз!F17-бс!F17-м!F17,0)</f>
        <v>0</v>
      </c>
      <c r="G17" s="413">
        <f>IF(з!G17-бз!G17-бс!G17-м!G17&lt;0,з!G17-бз!G17-бс!G17-м!G17,0)</f>
        <v>0</v>
      </c>
      <c r="H17" s="414">
        <f>IF(з!H17-бз!H17-бс!H17-м!H17&lt;0,з!H17-бз!H17-бс!H17-м!H17,0)</f>
        <v>0</v>
      </c>
      <c r="I17" s="413">
        <f>IF(з!I17-бз!I17-бс!I17-м!I17&lt;0,з!I17-бз!I17-бс!I17-м!I17,0)</f>
        <v>0</v>
      </c>
      <c r="T17" s="723">
        <f t="shared" si="0"/>
        <v>0</v>
      </c>
    </row>
    <row r="18" spans="1:20" ht="15.75" thickBot="1">
      <c r="A18" s="269"/>
      <c r="B18" s="347" t="s">
        <v>25</v>
      </c>
      <c r="C18" s="270">
        <v>80</v>
      </c>
      <c r="D18" s="271" t="s">
        <v>19</v>
      </c>
      <c r="E18" s="119"/>
      <c r="F18" s="147">
        <f>IF(з!F18-бз!F18-бс!F18-м!F18&lt;0,з!F18-бз!F18-бс!F18-м!F18,0)</f>
        <v>0</v>
      </c>
      <c r="G18" s="73">
        <f>IF(з!G18-бз!G18-бс!G18-м!G18&lt;0,з!G18-бз!G18-бс!G18-м!G18,0)</f>
        <v>0</v>
      </c>
      <c r="H18" s="147">
        <f>IF(з!H18-бз!H18-бс!H18-м!H18&lt;0,з!H18-бз!H18-бс!H18-м!H18,0)</f>
        <v>0</v>
      </c>
      <c r="I18" s="73">
        <f>IF(з!I18-бз!I18-бс!I18-м!I18&lt;0,з!I18-бз!I18-бс!I18-м!I18,0)</f>
        <v>0</v>
      </c>
      <c r="T18" s="723">
        <f t="shared" si="0"/>
        <v>0</v>
      </c>
    </row>
    <row r="19" spans="1:20" ht="12.75">
      <c r="A19" s="730" t="s">
        <v>26</v>
      </c>
      <c r="B19" s="731" t="s">
        <v>27</v>
      </c>
      <c r="C19" s="732">
        <v>81</v>
      </c>
      <c r="D19" s="314" t="s">
        <v>19</v>
      </c>
      <c r="E19" s="119"/>
      <c r="F19" s="68">
        <f>IF(з!F19-бз!F19-бс!F19-м!F19&lt;0,з!F19-бз!F19-бс!F19-м!F19,0)</f>
        <v>0</v>
      </c>
      <c r="G19" s="69">
        <f>IF(з!G19-бз!G19-бс!G19-м!G19&lt;0,з!G19-бз!G19-бс!G19-м!G19,0)</f>
        <v>0</v>
      </c>
      <c r="H19" s="70">
        <f>IF(з!H19-бз!H19-бс!H19-м!H19&lt;0,з!H19-бз!H19-бс!H19-м!H19,0)</f>
        <v>0</v>
      </c>
      <c r="I19" s="69">
        <f>IF(з!I19-бз!I19-бс!I19-м!I19&lt;0,з!I19-бз!I19-бс!I19-м!I19,0)</f>
        <v>0</v>
      </c>
      <c r="T19" s="723">
        <f t="shared" si="0"/>
        <v>0</v>
      </c>
    </row>
    <row r="20" spans="1:20" s="738" customFormat="1" ht="60">
      <c r="A20" s="733"/>
      <c r="B20" s="734" t="s">
        <v>28</v>
      </c>
      <c r="C20" s="735"/>
      <c r="D20" s="735"/>
      <c r="E20" s="736"/>
      <c r="F20" s="468"/>
      <c r="G20" s="468"/>
      <c r="H20" s="468"/>
      <c r="I20" s="468"/>
      <c r="J20" s="710"/>
      <c r="K20" s="710"/>
      <c r="L20" s="710"/>
      <c r="M20" s="710"/>
      <c r="N20" s="710"/>
      <c r="O20" s="710"/>
      <c r="P20" s="710"/>
      <c r="Q20" s="710"/>
      <c r="R20" s="710"/>
      <c r="S20" s="710"/>
      <c r="T20" s="737"/>
    </row>
    <row r="21" spans="1:20" ht="12.75">
      <c r="A21" s="293">
        <v>1</v>
      </c>
      <c r="B21" s="338" t="s">
        <v>29</v>
      </c>
      <c r="C21" s="258">
        <v>90</v>
      </c>
      <c r="D21" s="339" t="s">
        <v>15</v>
      </c>
      <c r="E21" s="119"/>
      <c r="F21" s="75">
        <f>IF(з!F21-бз!F21-бс!F21-м!F21&lt;0,з!F21-бз!F21-бс!F21-м!F21,0)</f>
        <v>0</v>
      </c>
      <c r="G21" s="340">
        <f>IF(з!G21-бз!G21-бс!G21-м!G21&lt;0,з!G21-бз!G21-бс!G21-м!G21,0)</f>
        <v>0</v>
      </c>
      <c r="H21" s="75">
        <f>IF(з!H21-бз!H21-бс!H21-м!H21&lt;0,з!H21-бз!H21-бс!H21-м!H21,0)</f>
        <v>0</v>
      </c>
      <c r="I21" s="340">
        <f>IF(з!I21-бз!I21-бс!I21-м!I21&lt;0,з!I21-бз!I21-бс!I21-м!I21,0)</f>
        <v>0</v>
      </c>
      <c r="T21" s="723">
        <f aca="true" t="shared" si="1" ref="T21:T60">SUM(F21:S21)</f>
        <v>0</v>
      </c>
    </row>
    <row r="22" spans="1:20" ht="12.75">
      <c r="A22" s="260"/>
      <c r="B22" s="158" t="s">
        <v>30</v>
      </c>
      <c r="C22" s="259">
        <v>91</v>
      </c>
      <c r="D22" s="342" t="s">
        <v>31</v>
      </c>
      <c r="E22" s="119"/>
      <c r="F22" s="68">
        <f>IF(з!F22-бз!F22-бс!F22-м!F22&lt;0,з!F22-бз!F22-бс!F22-м!F22,0)</f>
        <v>0</v>
      </c>
      <c r="G22" s="69">
        <f>IF(з!G22-бз!G22-бс!G22-м!G22&lt;0,з!G22-бз!G22-бс!G22-м!G22,0)</f>
        <v>0</v>
      </c>
      <c r="H22" s="68">
        <f>IF(з!H22-бз!H22-бс!H22-м!H22&lt;0,з!H22-бз!H22-бс!H22-м!H22,0)</f>
        <v>0</v>
      </c>
      <c r="I22" s="69">
        <f>IF(з!I22-бз!I22-бс!I22-м!I22&lt;0,з!I22-бз!I22-бс!I22-м!I22,0)</f>
        <v>0</v>
      </c>
      <c r="T22" s="723">
        <f t="shared" si="1"/>
        <v>0</v>
      </c>
    </row>
    <row r="23" spans="1:20" ht="12.75">
      <c r="A23" s="260"/>
      <c r="B23" s="154" t="s">
        <v>32</v>
      </c>
      <c r="C23" s="258">
        <v>100</v>
      </c>
      <c r="D23" s="258" t="s">
        <v>15</v>
      </c>
      <c r="E23" s="119"/>
      <c r="F23" s="155">
        <f>IF(з!F23-бз!F23-бс!F23-м!F23&lt;0,з!F23-бз!F23-бс!F23-м!F23,0)</f>
        <v>0</v>
      </c>
      <c r="G23" s="156">
        <f>IF(з!G23-бз!G23-бс!G23-м!G23&lt;0,з!G23-бз!G23-бс!G23-м!G23,0)</f>
        <v>0</v>
      </c>
      <c r="H23" s="155">
        <f>IF(з!H23-бз!H23-бс!H23-м!H23&lt;0,з!H23-бз!H23-бс!H23-м!H23,0)</f>
        <v>0</v>
      </c>
      <c r="I23" s="156">
        <f>IF(з!I23-бз!I23-бс!I23-м!I23&lt;0,з!I23-бз!I23-бс!I23-м!I23,0)</f>
        <v>0</v>
      </c>
      <c r="T23" s="723">
        <f t="shared" si="1"/>
        <v>0</v>
      </c>
    </row>
    <row r="24" spans="1:20" ht="12.75">
      <c r="A24" s="260"/>
      <c r="B24" s="158"/>
      <c r="C24" s="259">
        <v>101</v>
      </c>
      <c r="D24" s="259" t="s">
        <v>31</v>
      </c>
      <c r="E24" s="119"/>
      <c r="F24" s="159">
        <f>IF(з!F24-бз!F24-бс!F24-м!F24&lt;0,з!F24-бз!F24-бс!F24-м!F24,0)</f>
        <v>0</v>
      </c>
      <c r="G24" s="160">
        <f>IF(з!G24-бз!G24-бс!G24-м!G24&lt;0,з!G24-бз!G24-бс!G24-м!G24,0)</f>
        <v>0</v>
      </c>
      <c r="H24" s="159">
        <f>IF(з!H24-бз!H24-бс!H24-м!H24&lt;0,з!H24-бз!H24-бс!H24-м!H24,0)</f>
        <v>0</v>
      </c>
      <c r="I24" s="160">
        <f>IF(з!I24-бз!I24-бс!I24-м!I24&lt;0,з!I24-бз!I24-бс!I24-м!I24,0)</f>
        <v>0</v>
      </c>
      <c r="T24" s="723">
        <f t="shared" si="1"/>
        <v>0</v>
      </c>
    </row>
    <row r="25" spans="1:20" ht="12.75">
      <c r="A25" s="260"/>
      <c r="B25" s="154" t="s">
        <v>33</v>
      </c>
      <c r="C25" s="258">
        <v>110</v>
      </c>
      <c r="D25" s="258" t="s">
        <v>15</v>
      </c>
      <c r="E25" s="119"/>
      <c r="F25" s="155">
        <f>IF(з!F25-бз!F25-бс!F25-м!F25&lt;0,з!F25-бз!F25-бс!F25-м!F25,0)</f>
        <v>0</v>
      </c>
      <c r="G25" s="156">
        <f>IF(з!G25-бз!G25-бс!G25-м!G25&lt;0,з!G25-бз!G25-бс!G25-м!G25,0)</f>
        <v>0</v>
      </c>
      <c r="H25" s="155">
        <f>IF(з!H25-бз!H25-бс!H25-м!H25&lt;0,з!H25-бз!H25-бс!H25-м!H25,0)</f>
        <v>0</v>
      </c>
      <c r="I25" s="156">
        <f>IF(з!I25-бз!I25-бс!I25-м!I25&lt;0,з!I25-бз!I25-бс!I25-м!I25,0)</f>
        <v>0</v>
      </c>
      <c r="T25" s="723">
        <f t="shared" si="1"/>
        <v>0</v>
      </c>
    </row>
    <row r="26" spans="1:20" ht="12.75">
      <c r="A26" s="260"/>
      <c r="B26" s="158"/>
      <c r="C26" s="259">
        <v>111</v>
      </c>
      <c r="D26" s="259" t="s">
        <v>31</v>
      </c>
      <c r="E26" s="119"/>
      <c r="F26" s="159">
        <f>IF(з!F26-бз!F26-бс!F26-м!F26&lt;0,з!F26-бз!F26-бс!F26-м!F26,0)</f>
        <v>0</v>
      </c>
      <c r="G26" s="160">
        <f>IF(з!G26-бз!G26-бс!G26-м!G26&lt;0,з!G26-бз!G26-бс!G26-м!G26,0)</f>
        <v>0</v>
      </c>
      <c r="H26" s="159">
        <f>IF(з!H26-бз!H26-бс!H26-м!H26&lt;0,з!H26-бз!H26-бс!H26-м!H26,0)</f>
        <v>0</v>
      </c>
      <c r="I26" s="160">
        <f>IF(з!I26-бз!I26-бс!I26-м!I26&lt;0,з!I26-бз!I26-бс!I26-м!I26,0)</f>
        <v>0</v>
      </c>
      <c r="T26" s="723">
        <f t="shared" si="1"/>
        <v>0</v>
      </c>
    </row>
    <row r="27" spans="1:20" ht="12.75">
      <c r="A27" s="260"/>
      <c r="B27" s="154" t="s">
        <v>34</v>
      </c>
      <c r="C27" s="258">
        <v>120</v>
      </c>
      <c r="D27" s="258" t="s">
        <v>15</v>
      </c>
      <c r="E27" s="119"/>
      <c r="F27" s="155">
        <f>IF(з!F27-бз!F27-бс!F27-м!F27&lt;0,з!F27-бз!F27-бс!F27-м!F27,0)</f>
        <v>0</v>
      </c>
      <c r="G27" s="156">
        <f>IF(з!G27-бз!G27-бс!G27-м!G27&lt;0,з!G27-бз!G27-бс!G27-м!G27,0)</f>
        <v>0</v>
      </c>
      <c r="H27" s="155">
        <f>IF(з!H27-бз!H27-бс!H27-м!H27&lt;0,з!H27-бз!H27-бс!H27-м!H27,0)</f>
        <v>0</v>
      </c>
      <c r="I27" s="156">
        <f>IF(з!I27-бз!I27-бс!I27-м!I27&lt;0,з!I27-бз!I27-бс!I27-м!I27,0)</f>
        <v>0</v>
      </c>
      <c r="T27" s="723">
        <f t="shared" si="1"/>
        <v>0</v>
      </c>
    </row>
    <row r="28" spans="1:20" ht="12.75">
      <c r="A28" s="260"/>
      <c r="B28" s="158"/>
      <c r="C28" s="259">
        <v>121</v>
      </c>
      <c r="D28" s="259" t="s">
        <v>31</v>
      </c>
      <c r="E28" s="119"/>
      <c r="F28" s="159">
        <f>IF(з!F28-бз!F28-бс!F28-м!F28&lt;0,з!F28-бз!F28-бс!F28-м!F28,0)</f>
        <v>0</v>
      </c>
      <c r="G28" s="160">
        <f>IF(з!G28-бз!G28-бс!G28-м!G28&lt;0,з!G28-бз!G28-бс!G28-м!G28,0)</f>
        <v>0</v>
      </c>
      <c r="H28" s="159">
        <f>IF(з!H28-бз!H28-бс!H28-м!H28&lt;0,з!H28-бз!H28-бс!H28-м!H28,0)</f>
        <v>0</v>
      </c>
      <c r="I28" s="160">
        <f>IF(з!I28-бз!I28-бс!I28-м!I28&lt;0,з!I28-бз!I28-бс!I28-м!I28,0)</f>
        <v>0</v>
      </c>
      <c r="T28" s="723">
        <f t="shared" si="1"/>
        <v>0</v>
      </c>
    </row>
    <row r="29" spans="1:20" ht="12.75">
      <c r="A29" s="260"/>
      <c r="B29" s="154" t="s">
        <v>35</v>
      </c>
      <c r="C29" s="258">
        <v>130</v>
      </c>
      <c r="D29" s="258" t="s">
        <v>15</v>
      </c>
      <c r="E29" s="119"/>
      <c r="F29" s="155">
        <f>IF(з!F29-бз!F29-бс!F29-м!F29&lt;0,з!F29-бз!F29-бс!F29-м!F29,0)</f>
        <v>0</v>
      </c>
      <c r="G29" s="156">
        <f>IF(з!G29-бз!G29-бс!G29-м!G29&lt;0,з!G29-бз!G29-бс!G29-м!G29,0)</f>
        <v>0</v>
      </c>
      <c r="H29" s="155">
        <f>IF(з!H29-бз!H29-бс!H29-м!H29&lt;0,з!H29-бз!H29-бс!H29-м!H29,0)</f>
        <v>0</v>
      </c>
      <c r="I29" s="156">
        <f>IF(з!I29-бз!I29-бс!I29-м!I29&lt;0,з!I29-бз!I29-бс!I29-м!I29,0)</f>
        <v>0</v>
      </c>
      <c r="T29" s="723">
        <f t="shared" si="1"/>
        <v>0</v>
      </c>
    </row>
    <row r="30" spans="1:20" ht="12.75">
      <c r="A30" s="260"/>
      <c r="B30" s="158"/>
      <c r="C30" s="259">
        <v>131</v>
      </c>
      <c r="D30" s="259" t="s">
        <v>31</v>
      </c>
      <c r="E30" s="119"/>
      <c r="F30" s="159">
        <f>IF(з!F30-бз!F30-бс!F30-м!F30&lt;0,з!F30-бз!F30-бс!F30-м!F30,0)</f>
        <v>0</v>
      </c>
      <c r="G30" s="160">
        <f>IF(з!G30-бз!G30-бс!G30-м!G30&lt;0,з!G30-бз!G30-бс!G30-м!G30,0)</f>
        <v>0</v>
      </c>
      <c r="H30" s="159">
        <f>IF(з!H30-бз!H30-бс!H30-м!H30&lt;0,з!H30-бз!H30-бс!H30-м!H30,0)</f>
        <v>0</v>
      </c>
      <c r="I30" s="160">
        <f>IF(з!I30-бз!I30-бс!I30-м!I30&lt;0,з!I30-бз!I30-бс!I30-м!I30,0)</f>
        <v>0</v>
      </c>
      <c r="T30" s="723">
        <f t="shared" si="1"/>
        <v>0</v>
      </c>
    </row>
    <row r="31" spans="1:20" ht="12.75">
      <c r="A31" s="148" t="s">
        <v>36</v>
      </c>
      <c r="B31" s="149" t="s">
        <v>37</v>
      </c>
      <c r="C31" s="150">
        <v>140</v>
      </c>
      <c r="D31" s="258" t="s">
        <v>15</v>
      </c>
      <c r="E31" s="151"/>
      <c r="F31" s="77">
        <f>IF(з!F31-бз!F31-бс!F31-м!F31&lt;0,з!F31-бз!F31-бс!F31-м!F31,0)</f>
        <v>0</v>
      </c>
      <c r="G31" s="139">
        <f>IF(з!G31-бз!G31-бс!G31-м!G31&lt;0,з!G31-бз!G31-бс!G31-м!G31,0)</f>
        <v>0</v>
      </c>
      <c r="H31" s="79">
        <f>IF(з!H31-бз!H31-бс!H31-м!H31&lt;0,з!H31-бз!H31-бс!H31-м!H31,0)</f>
        <v>0</v>
      </c>
      <c r="I31" s="139">
        <f>IF(з!I31-бз!I31-бс!I31-м!I31&lt;0,з!I31-бз!I31-бс!I31-м!I31,0)</f>
        <v>0</v>
      </c>
      <c r="T31" s="723">
        <f t="shared" si="1"/>
        <v>0</v>
      </c>
    </row>
    <row r="32" spans="1:20" ht="12.75">
      <c r="A32" s="148"/>
      <c r="B32" s="152" t="s">
        <v>38</v>
      </c>
      <c r="C32" s="153">
        <v>141</v>
      </c>
      <c r="D32" s="259" t="s">
        <v>31</v>
      </c>
      <c r="E32" s="151"/>
      <c r="F32" s="80">
        <f>IF(з!F32-бз!F32-бс!F32-м!F32&lt;0,з!F32-бз!F32-бс!F32-м!F32,0)</f>
        <v>0</v>
      </c>
      <c r="G32" s="83">
        <f>IF(з!G32-бз!G32-бс!G32-м!G32&lt;0,з!G32-бз!G32-бс!G32-м!G32,0)</f>
        <v>0</v>
      </c>
      <c r="H32" s="84">
        <f>IF(з!H32-бз!H32-бс!H32-м!H32&lt;0,з!H32-бз!H32-бс!H32-м!H32,0)</f>
        <v>0</v>
      </c>
      <c r="I32" s="83">
        <f>IF(з!I32-бз!I32-бс!I32-м!I32&lt;0,з!I32-бз!I32-бс!I32-м!I32,0)</f>
        <v>0</v>
      </c>
      <c r="T32" s="723">
        <f t="shared" si="1"/>
        <v>0</v>
      </c>
    </row>
    <row r="33" spans="1:20" ht="12.75">
      <c r="A33" s="260"/>
      <c r="B33" s="154" t="s">
        <v>39</v>
      </c>
      <c r="C33" s="258">
        <v>150</v>
      </c>
      <c r="D33" s="258" t="s">
        <v>15</v>
      </c>
      <c r="E33" s="119"/>
      <c r="F33" s="155">
        <f>IF(з!F33-бз!F33-бс!F33-м!F33&lt;0,з!F33-бз!F33-бс!F33-м!F33,0)</f>
        <v>0</v>
      </c>
      <c r="G33" s="156">
        <f>IF(з!G33-бз!G33-бс!G33-м!G33&lt;0,з!G33-бз!G33-бс!G33-м!G33,0)</f>
        <v>0</v>
      </c>
      <c r="H33" s="157">
        <f>IF(з!H33-бз!H33-бс!H33-м!H33&lt;0,з!H33-бз!H33-бс!H33-м!H33,0)</f>
        <v>0</v>
      </c>
      <c r="I33" s="156">
        <f>IF(з!I33-бз!I33-бс!I33-м!I33&lt;0,з!I33-бз!I33-бс!I33-м!I33,0)</f>
        <v>0</v>
      </c>
      <c r="T33" s="723">
        <f t="shared" si="1"/>
        <v>0</v>
      </c>
    </row>
    <row r="34" spans="1:20" ht="12.75">
      <c r="A34" s="260"/>
      <c r="B34" s="158"/>
      <c r="C34" s="259">
        <v>151</v>
      </c>
      <c r="D34" s="259" t="s">
        <v>31</v>
      </c>
      <c r="E34" s="119"/>
      <c r="F34" s="159">
        <f>IF(з!F34-бз!F34-бс!F34-м!F34&lt;0,з!F34-бз!F34-бс!F34-м!F34,0)</f>
        <v>0</v>
      </c>
      <c r="G34" s="160">
        <f>IF(з!G34-бз!G34-бс!G34-м!G34&lt;0,з!G34-бз!G34-бс!G34-м!G34,0)</f>
        <v>0</v>
      </c>
      <c r="H34" s="161">
        <f>IF(з!H34-бз!H34-бс!H34-м!H34&lt;0,з!H34-бз!H34-бс!H34-м!H34,0)</f>
        <v>0</v>
      </c>
      <c r="I34" s="160">
        <f>IF(з!I34-бз!I34-бс!I34-м!I34&lt;0,з!I34-бз!I34-бс!I34-м!I34,0)</f>
        <v>0</v>
      </c>
      <c r="T34" s="723">
        <f t="shared" si="1"/>
        <v>0</v>
      </c>
    </row>
    <row r="35" spans="1:20" s="743" customFormat="1" ht="12.75">
      <c r="A35" s="739"/>
      <c r="B35" s="740" t="s">
        <v>40</v>
      </c>
      <c r="C35" s="741">
        <v>160</v>
      </c>
      <c r="D35" s="741" t="s">
        <v>15</v>
      </c>
      <c r="E35" s="742"/>
      <c r="F35" s="415">
        <f>IF(з!F35-бз!F35-бс!F35-м!F35&lt;0,з!F35-бз!F35-бс!F35-м!F35,0)</f>
        <v>0</v>
      </c>
      <c r="G35" s="416">
        <f>IF(з!G35-бз!G35-бс!G35-м!G35&lt;0,з!G35-бз!G35-бс!G35-м!G35,0)</f>
        <v>0</v>
      </c>
      <c r="H35" s="417">
        <f>IF(з!H35-бз!H35-бс!H35-м!H35&lt;0,з!H35-бз!H35-бс!H35-м!H35,0)</f>
        <v>0</v>
      </c>
      <c r="I35" s="416">
        <f>IF(з!I35-бз!I35-бс!I35-м!I35&lt;0,з!I35-бз!I35-бс!I35-м!I35,0)</f>
        <v>0</v>
      </c>
      <c r="J35" s="710"/>
      <c r="K35" s="710"/>
      <c r="L35" s="710"/>
      <c r="M35" s="710"/>
      <c r="N35" s="710"/>
      <c r="O35" s="710"/>
      <c r="P35" s="710"/>
      <c r="Q35" s="710"/>
      <c r="R35" s="710"/>
      <c r="S35" s="710"/>
      <c r="T35" s="723">
        <f t="shared" si="1"/>
        <v>0</v>
      </c>
    </row>
    <row r="36" spans="1:20" s="743" customFormat="1" ht="12.75">
      <c r="A36" s="739"/>
      <c r="B36" s="744"/>
      <c r="C36" s="745">
        <v>161</v>
      </c>
      <c r="D36" s="745" t="s">
        <v>31</v>
      </c>
      <c r="E36" s="742"/>
      <c r="F36" s="418">
        <f>IF(з!F36-бз!F36-бс!F36-м!F36&lt;0,з!F36-бз!F36-бс!F36-м!F36,0)</f>
        <v>0</v>
      </c>
      <c r="G36" s="419">
        <f>IF(з!G36-бз!G36-бс!G36-м!G36&lt;0,з!G36-бз!G36-бс!G36-м!G36,0)</f>
        <v>0</v>
      </c>
      <c r="H36" s="420">
        <f>IF(з!H36-бз!H36-бс!H36-м!H36&lt;0,з!H36-бз!H36-бс!H36-м!H36,0)</f>
        <v>0</v>
      </c>
      <c r="I36" s="419">
        <f>IF(з!I36-бз!I36-бс!I36-м!I36&lt;0,з!I36-бз!I36-бс!I36-м!I36,0)</f>
        <v>0</v>
      </c>
      <c r="J36" s="710"/>
      <c r="K36" s="710"/>
      <c r="L36" s="710"/>
      <c r="M36" s="710"/>
      <c r="N36" s="710"/>
      <c r="O36" s="710"/>
      <c r="P36" s="710"/>
      <c r="Q36" s="710"/>
      <c r="R36" s="710"/>
      <c r="S36" s="710"/>
      <c r="T36" s="723">
        <f t="shared" si="1"/>
        <v>0</v>
      </c>
    </row>
    <row r="37" spans="1:20" s="743" customFormat="1" ht="12.75">
      <c r="A37" s="739"/>
      <c r="B37" s="740" t="s">
        <v>41</v>
      </c>
      <c r="C37" s="741">
        <v>170</v>
      </c>
      <c r="D37" s="741" t="s">
        <v>15</v>
      </c>
      <c r="E37" s="742"/>
      <c r="F37" s="415">
        <f>IF(з!F37-бз!F37-бс!F37-м!F37&lt;0,з!F37-бз!F37-бс!F37-м!F37,0)</f>
        <v>0</v>
      </c>
      <c r="G37" s="416">
        <f>IF(з!G37-бз!G37-бс!G37-м!G37&lt;0,з!G37-бз!G37-бс!G37-м!G37,0)</f>
        <v>0</v>
      </c>
      <c r="H37" s="417">
        <f>IF(з!H37-бз!H37-бс!H37-м!H37&lt;0,з!H37-бз!H37-бс!H37-м!H37,0)</f>
        <v>0</v>
      </c>
      <c r="I37" s="416">
        <f>IF(з!I37-бз!I37-бс!I37-м!I37&lt;0,з!I37-бз!I37-бс!I37-м!I37,0)</f>
        <v>0</v>
      </c>
      <c r="J37" s="710"/>
      <c r="K37" s="710"/>
      <c r="L37" s="710"/>
      <c r="M37" s="710"/>
      <c r="N37" s="710"/>
      <c r="O37" s="710"/>
      <c r="P37" s="710"/>
      <c r="Q37" s="710"/>
      <c r="R37" s="710"/>
      <c r="S37" s="710"/>
      <c r="T37" s="723">
        <f t="shared" si="1"/>
        <v>0</v>
      </c>
    </row>
    <row r="38" spans="1:20" s="743" customFormat="1" ht="12.75">
      <c r="A38" s="739"/>
      <c r="B38" s="744"/>
      <c r="C38" s="745">
        <v>171</v>
      </c>
      <c r="D38" s="745" t="s">
        <v>31</v>
      </c>
      <c r="E38" s="742"/>
      <c r="F38" s="418">
        <f>IF(з!F38-бз!F38-бс!F38-м!F38&lt;0,з!F38-бз!F38-бс!F38-м!F38,0)</f>
        <v>0</v>
      </c>
      <c r="G38" s="419">
        <f>IF(з!G38-бз!G38-бс!G38-м!G38&lt;0,з!G38-бз!G38-бс!G38-м!G38,0)</f>
        <v>0</v>
      </c>
      <c r="H38" s="420">
        <f>IF(з!H38-бз!H38-бс!H38-м!H38&lt;0,з!H38-бз!H38-бс!H38-м!H38,0)</f>
        <v>0</v>
      </c>
      <c r="I38" s="419">
        <f>IF(з!I38-бз!I38-бс!I38-м!I38&lt;0,з!I38-бз!I38-бс!I38-м!I38,0)</f>
        <v>0</v>
      </c>
      <c r="J38" s="710"/>
      <c r="K38" s="710"/>
      <c r="L38" s="710"/>
      <c r="M38" s="710"/>
      <c r="N38" s="710"/>
      <c r="O38" s="710"/>
      <c r="P38" s="710"/>
      <c r="Q38" s="710"/>
      <c r="R38" s="710"/>
      <c r="S38" s="710"/>
      <c r="T38" s="723">
        <f t="shared" si="1"/>
        <v>0</v>
      </c>
    </row>
    <row r="39" spans="1:20" ht="12.75">
      <c r="A39" s="260"/>
      <c r="B39" s="154" t="s">
        <v>42</v>
      </c>
      <c r="C39" s="258">
        <v>180</v>
      </c>
      <c r="D39" s="258" t="s">
        <v>15</v>
      </c>
      <c r="E39" s="119"/>
      <c r="F39" s="155">
        <f>IF(з!F39-бз!F39-бс!F39-м!F39&lt;0,з!F39-бз!F39-бс!F39-м!F39,0)</f>
        <v>0</v>
      </c>
      <c r="G39" s="156">
        <f>IF(з!G39-бз!G39-бс!G39-м!G39&lt;0,з!G39-бз!G39-бс!G39-м!G39,0)</f>
        <v>0</v>
      </c>
      <c r="H39" s="157">
        <f>IF(з!H39-бз!H39-бс!H39-м!H39&lt;0,з!H39-бз!H39-бс!H39-м!H39,0)</f>
        <v>0</v>
      </c>
      <c r="I39" s="156">
        <f>IF(з!I39-бз!I39-бс!I39-м!I39&lt;0,з!I39-бз!I39-бс!I39-м!I39,0)</f>
        <v>0</v>
      </c>
      <c r="T39" s="723">
        <f t="shared" si="1"/>
        <v>0</v>
      </c>
    </row>
    <row r="40" spans="1:20" ht="12.75">
      <c r="A40" s="260"/>
      <c r="B40" s="158"/>
      <c r="C40" s="259">
        <v>181</v>
      </c>
      <c r="D40" s="259" t="s">
        <v>31</v>
      </c>
      <c r="E40" s="119"/>
      <c r="F40" s="159">
        <f>IF(з!F40-бз!F40-бс!F40-м!F40&lt;0,з!F40-бз!F40-бс!F40-м!F40,0)</f>
        <v>0</v>
      </c>
      <c r="G40" s="160">
        <f>IF(з!G40-бз!G40-бс!G40-м!G40&lt;0,з!G40-бз!G40-бс!G40-м!G40,0)</f>
        <v>0</v>
      </c>
      <c r="H40" s="161">
        <f>IF(з!H40-бз!H40-бс!H40-м!H40&lt;0,з!H40-бз!H40-бс!H40-м!H40,0)</f>
        <v>0</v>
      </c>
      <c r="I40" s="160">
        <f>IF(з!I40-бз!I40-бс!I40-м!I40&lt;0,з!I40-бз!I40-бс!I40-м!I40,0)</f>
        <v>0</v>
      </c>
      <c r="T40" s="723">
        <f t="shared" si="1"/>
        <v>0</v>
      </c>
    </row>
    <row r="41" spans="1:20" ht="12.75">
      <c r="A41" s="260"/>
      <c r="B41" s="154" t="s">
        <v>43</v>
      </c>
      <c r="C41" s="258">
        <v>190</v>
      </c>
      <c r="D41" s="258" t="s">
        <v>15</v>
      </c>
      <c r="E41" s="119"/>
      <c r="F41" s="155">
        <f>IF(з!F41-бз!F41-бс!F41-м!F41&lt;0,з!F41-бз!F41-бс!F41-м!F41,0)</f>
        <v>0</v>
      </c>
      <c r="G41" s="156">
        <f>IF(з!G41-бз!G41-бс!G41-м!G41&lt;0,з!G41-бз!G41-бс!G41-м!G41,0)</f>
        <v>0</v>
      </c>
      <c r="H41" s="157">
        <f>IF(з!H41-бз!H41-бс!H41-м!H41&lt;0,з!H41-бз!H41-бс!H41-м!H41,0)</f>
        <v>0</v>
      </c>
      <c r="I41" s="156">
        <f>IF(з!I41-бз!I41-бс!I41-м!I41&lt;0,з!I41-бз!I41-бс!I41-м!I41,0)</f>
        <v>0</v>
      </c>
      <c r="T41" s="723">
        <f t="shared" si="1"/>
        <v>0</v>
      </c>
    </row>
    <row r="42" spans="1:20" ht="12.75">
      <c r="A42" s="260"/>
      <c r="B42" s="158"/>
      <c r="C42" s="259">
        <v>191</v>
      </c>
      <c r="D42" s="259" t="s">
        <v>31</v>
      </c>
      <c r="E42" s="119"/>
      <c r="F42" s="159">
        <f>IF(з!F42-бз!F42-бс!F42-м!F42&lt;0,з!F42-бз!F42-бс!F42-м!F42,0)</f>
        <v>0</v>
      </c>
      <c r="G42" s="160">
        <f>IF(з!G42-бз!G42-бс!G42-м!G42&lt;0,з!G42-бз!G42-бс!G42-м!G42,0)</f>
        <v>0</v>
      </c>
      <c r="H42" s="161">
        <f>IF(з!H42-бз!H42-бс!H42-м!H42&lt;0,з!H42-бз!H42-бс!H42-м!H42,0)</f>
        <v>0</v>
      </c>
      <c r="I42" s="160">
        <f>IF(з!I42-бз!I42-бс!I42-м!I42&lt;0,з!I42-бз!I42-бс!I42-м!I42,0)</f>
        <v>0</v>
      </c>
      <c r="T42" s="723">
        <f t="shared" si="1"/>
        <v>0</v>
      </c>
    </row>
    <row r="43" spans="1:20" ht="12.75">
      <c r="A43" s="260"/>
      <c r="B43" s="154" t="s">
        <v>44</v>
      </c>
      <c r="C43" s="258">
        <v>200</v>
      </c>
      <c r="D43" s="258" t="s">
        <v>15</v>
      </c>
      <c r="E43" s="119"/>
      <c r="F43" s="155">
        <f>IF(з!F43-бз!F43-бс!F43-м!F43&lt;0,з!F43-бз!F43-бс!F43-м!F43,0)</f>
        <v>0</v>
      </c>
      <c r="G43" s="156">
        <f>IF(з!G43-бз!G43-бс!G43-м!G43&lt;0,з!G43-бз!G43-бс!G43-м!G43,0)</f>
        <v>0</v>
      </c>
      <c r="H43" s="157">
        <f>IF(з!H43-бз!H43-бс!H43-м!H43&lt;0,з!H43-бз!H43-бс!H43-м!H43,0)</f>
        <v>0</v>
      </c>
      <c r="I43" s="156">
        <f>IF(з!I43-бз!I43-бс!I43-м!I43&lt;0,з!I43-бз!I43-бс!I43-м!I43,0)</f>
        <v>0</v>
      </c>
      <c r="T43" s="723">
        <f t="shared" si="1"/>
        <v>0</v>
      </c>
    </row>
    <row r="44" spans="1:20" ht="12.75">
      <c r="A44" s="260"/>
      <c r="B44" s="158"/>
      <c r="C44" s="259">
        <v>201</v>
      </c>
      <c r="D44" s="259" t="s">
        <v>31</v>
      </c>
      <c r="E44" s="119"/>
      <c r="F44" s="159">
        <f>IF(з!F44-бз!F44-бс!F44-м!F44&lt;0,з!F44-бз!F44-бс!F44-м!F44,0)</f>
        <v>0</v>
      </c>
      <c r="G44" s="160">
        <f>IF(з!G44-бз!G44-бс!G44-м!G44&lt;0,з!G44-бз!G44-бс!G44-м!G44,0)</f>
        <v>0</v>
      </c>
      <c r="H44" s="161">
        <f>IF(з!H44-бз!H44-бс!H44-м!H44&lt;0,з!H44-бз!H44-бс!H44-м!H44,0)</f>
        <v>0</v>
      </c>
      <c r="I44" s="160">
        <f>IF(з!I44-бз!I44-бс!I44-м!I44&lt;0,з!I44-бз!I44-бс!I44-м!I44,0)</f>
        <v>0</v>
      </c>
      <c r="T44" s="723">
        <f t="shared" si="1"/>
        <v>0</v>
      </c>
    </row>
    <row r="45" spans="1:20" ht="12.75">
      <c r="A45" s="260"/>
      <c r="B45" s="154" t="s">
        <v>45</v>
      </c>
      <c r="C45" s="258">
        <v>210</v>
      </c>
      <c r="D45" s="258" t="s">
        <v>15</v>
      </c>
      <c r="E45" s="119"/>
      <c r="F45" s="155">
        <f>IF(з!F45-бз!F45-бс!F45-м!F45&lt;0,з!F45-бз!F45-бс!F45-м!F45,0)</f>
        <v>0</v>
      </c>
      <c r="G45" s="156">
        <f>IF(з!G45-бз!G45-бс!G45-м!G45&lt;0,з!G45-бз!G45-бс!G45-м!G45,0)</f>
        <v>0</v>
      </c>
      <c r="H45" s="157">
        <f>IF(з!H45-бз!H45-бс!H45-м!H45&lt;0,з!H45-бз!H45-бс!H45-м!H45,0)</f>
        <v>0</v>
      </c>
      <c r="I45" s="156">
        <f>IF(з!I45-бз!I45-бс!I45-м!I45&lt;0,з!I45-бз!I45-бс!I45-м!I45,0)</f>
        <v>0</v>
      </c>
      <c r="T45" s="723">
        <f t="shared" si="1"/>
        <v>0</v>
      </c>
    </row>
    <row r="46" spans="1:20" ht="12.75">
      <c r="A46" s="260"/>
      <c r="B46" s="158"/>
      <c r="C46" s="259">
        <v>211</v>
      </c>
      <c r="D46" s="259" t="s">
        <v>31</v>
      </c>
      <c r="E46" s="119"/>
      <c r="F46" s="159">
        <f>IF(з!F46-бз!F46-бс!F46-м!F46&lt;0,з!F46-бз!F46-бс!F46-м!F46,0)</f>
        <v>0</v>
      </c>
      <c r="G46" s="160">
        <f>IF(з!G46-бз!G46-бс!G46-м!G46&lt;0,з!G46-бз!G46-бс!G46-м!G46,0)</f>
        <v>0</v>
      </c>
      <c r="H46" s="161">
        <f>IF(з!H46-бз!H46-бс!H46-м!H46&lt;0,з!H46-бз!H46-бс!H46-м!H46,0)</f>
        <v>0</v>
      </c>
      <c r="I46" s="160">
        <f>IF(з!I46-бз!I46-бс!I46-м!I46&lt;0,з!I46-бз!I46-бс!I46-м!I46,0)</f>
        <v>0</v>
      </c>
      <c r="T46" s="723">
        <f t="shared" si="1"/>
        <v>0</v>
      </c>
    </row>
    <row r="47" spans="1:20" ht="12.75">
      <c r="A47" s="260"/>
      <c r="B47" s="154" t="s">
        <v>46</v>
      </c>
      <c r="C47" s="258">
        <v>220</v>
      </c>
      <c r="D47" s="258" t="s">
        <v>15</v>
      </c>
      <c r="E47" s="119"/>
      <c r="F47" s="155">
        <f>IF(з!F47-бз!F47-бс!F47-м!F47&lt;0,з!F47-бз!F47-бс!F47-м!F47,0)</f>
        <v>0</v>
      </c>
      <c r="G47" s="156">
        <f>IF(з!G47-бз!G47-бс!G47-м!G47&lt;0,з!G47-бз!G47-бс!G47-м!G47,0)</f>
        <v>0</v>
      </c>
      <c r="H47" s="157">
        <f>IF(з!H47-бз!H47-бс!H47-м!H47&lt;0,з!H47-бз!H47-бс!H47-м!H47,0)</f>
        <v>0</v>
      </c>
      <c r="I47" s="156">
        <f>IF(з!I47-бз!I47-бс!I47-м!I47&lt;0,з!I47-бз!I47-бс!I47-м!I47,0)</f>
        <v>0</v>
      </c>
      <c r="T47" s="723">
        <f t="shared" si="1"/>
        <v>0</v>
      </c>
    </row>
    <row r="48" spans="1:20" ht="12.75">
      <c r="A48" s="260"/>
      <c r="B48" s="158"/>
      <c r="C48" s="259">
        <v>221</v>
      </c>
      <c r="D48" s="259" t="s">
        <v>31</v>
      </c>
      <c r="E48" s="119"/>
      <c r="F48" s="159">
        <f>IF(з!F48-бз!F48-бс!F48-м!F48&lt;0,з!F48-бз!F48-бс!F48-м!F48,0)</f>
        <v>0</v>
      </c>
      <c r="G48" s="160">
        <f>IF(з!G48-бз!G48-бс!G48-м!G48&lt;0,з!G48-бз!G48-бс!G48-м!G48,0)</f>
        <v>0</v>
      </c>
      <c r="H48" s="161">
        <f>IF(з!H48-бз!H48-бс!H48-м!H48&lt;0,з!H48-бз!H48-бс!H48-м!H48,0)</f>
        <v>0</v>
      </c>
      <c r="I48" s="160">
        <f>IF(з!I48-бз!I48-бс!I48-м!I48&lt;0,з!I48-бз!I48-бс!I48-м!I48,0)</f>
        <v>0</v>
      </c>
      <c r="T48" s="723">
        <f t="shared" si="1"/>
        <v>0</v>
      </c>
    </row>
    <row r="49" spans="1:20" ht="12.75">
      <c r="A49" s="293">
        <v>3</v>
      </c>
      <c r="B49" s="746" t="s">
        <v>47</v>
      </c>
      <c r="C49" s="150">
        <v>230</v>
      </c>
      <c r="D49" s="258" t="s">
        <v>15</v>
      </c>
      <c r="E49" s="119"/>
      <c r="F49" s="77">
        <f>IF(з!F49-бз!F49-бс!F49-м!F49&lt;0,з!F49-бз!F49-бс!F49-м!F49,0)</f>
        <v>0</v>
      </c>
      <c r="G49" s="139">
        <f>IF(з!G49-бз!G49-бс!G49-м!G49&lt;0,з!G49-бз!G49-бс!G49-м!G49,0)</f>
        <v>0</v>
      </c>
      <c r="H49" s="79">
        <f>IF(з!H49-бз!H49-бс!H49-м!H49&lt;0,з!H49-бз!H49-бс!H49-м!H49,0)</f>
        <v>0</v>
      </c>
      <c r="I49" s="139">
        <f>IF(з!I49-бз!I49-бс!I49-м!I49&lt;0,з!I49-бз!I49-бс!I49-м!I49,0)</f>
        <v>0</v>
      </c>
      <c r="T49" s="723">
        <f t="shared" si="1"/>
        <v>0</v>
      </c>
    </row>
    <row r="50" spans="1:20" ht="12.75">
      <c r="A50" s="260"/>
      <c r="B50" s="747"/>
      <c r="C50" s="153">
        <v>231</v>
      </c>
      <c r="D50" s="259" t="s">
        <v>31</v>
      </c>
      <c r="E50" s="119"/>
      <c r="F50" s="80">
        <f>IF(з!F50-бз!F50-бс!F50-м!F50&lt;0,з!F50-бз!F50-бс!F50-м!F50,0)</f>
        <v>0</v>
      </c>
      <c r="G50" s="83">
        <f>IF(з!G50-бз!G50-бс!G50-м!G50&lt;0,з!G50-бз!G50-бс!G50-м!G50,0)</f>
        <v>0</v>
      </c>
      <c r="H50" s="84">
        <f>IF(з!H50-бз!H50-бс!H50-м!H50&lt;0,з!H50-бз!H50-бс!H50-м!H50,0)</f>
        <v>0</v>
      </c>
      <c r="I50" s="83">
        <f>IF(з!I50-бз!I50-бс!I50-м!I50&lt;0,з!I50-бз!I50-бс!I50-м!I50,0)</f>
        <v>0</v>
      </c>
      <c r="T50" s="723">
        <f t="shared" si="1"/>
        <v>0</v>
      </c>
    </row>
    <row r="51" spans="1:20" s="263" customFormat="1" ht="12.75">
      <c r="A51" s="261"/>
      <c r="B51" s="164"/>
      <c r="C51" s="165"/>
      <c r="D51" s="262"/>
      <c r="E51" s="166"/>
      <c r="F51" s="167">
        <f>IF(з!F51-бз!F51-бс!F51-м!F51&lt;0,з!F51-бз!F51-бс!F51-м!F51,0)</f>
        <v>0</v>
      </c>
      <c r="G51" s="168">
        <f>IF(з!G51-бз!G51-бс!G51-м!G51&lt;0,з!G51-бз!G51-бс!G51-м!G51,0)</f>
        <v>0</v>
      </c>
      <c r="H51" s="169">
        <f>IF(з!H51-бз!H51-бс!H51-м!H51&lt;0,з!H51-бз!H51-бс!H51-м!H51,0)</f>
        <v>0</v>
      </c>
      <c r="I51" s="168">
        <f>IF(з!I51-бз!I51-бс!I51-м!I51&lt;0,з!I51-бз!I51-бс!I51-м!I51,0)</f>
        <v>0</v>
      </c>
      <c r="J51" s="710"/>
      <c r="K51" s="710"/>
      <c r="L51" s="710"/>
      <c r="M51" s="710"/>
      <c r="N51" s="710"/>
      <c r="O51" s="710"/>
      <c r="P51" s="710"/>
      <c r="Q51" s="710"/>
      <c r="R51" s="710"/>
      <c r="S51" s="710"/>
      <c r="T51" s="723">
        <f t="shared" si="1"/>
        <v>0</v>
      </c>
    </row>
    <row r="52" spans="1:20" s="263" customFormat="1" ht="12.75">
      <c r="A52" s="264"/>
      <c r="B52" s="170"/>
      <c r="C52" s="171"/>
      <c r="D52" s="265"/>
      <c r="E52" s="166"/>
      <c r="F52" s="172">
        <f>IF(з!F52-бз!F52-бс!F52-м!F52&lt;0,з!F52-бз!F52-бс!F52-м!F52,0)</f>
        <v>0</v>
      </c>
      <c r="G52" s="173">
        <f>IF(з!G52-бз!G52-бс!G52-м!G52&lt;0,з!G52-бз!G52-бс!G52-м!G52,0)</f>
        <v>0</v>
      </c>
      <c r="H52" s="174">
        <f>IF(з!H52-бз!H52-бс!H52-м!H52&lt;0,з!H52-бз!H52-бс!H52-м!H52,0)</f>
        <v>0</v>
      </c>
      <c r="I52" s="173">
        <f>IF(з!I52-бз!I52-бс!I52-м!I52&lt;0,з!I52-бз!I52-бс!I52-м!I52,0)</f>
        <v>0</v>
      </c>
      <c r="J52" s="710"/>
      <c r="K52" s="710"/>
      <c r="L52" s="710"/>
      <c r="M52" s="710"/>
      <c r="N52" s="710"/>
      <c r="O52" s="710"/>
      <c r="P52" s="710"/>
      <c r="Q52" s="710"/>
      <c r="R52" s="710"/>
      <c r="S52" s="710"/>
      <c r="T52" s="723">
        <f t="shared" si="1"/>
        <v>0</v>
      </c>
    </row>
    <row r="53" spans="1:20" ht="12.75">
      <c r="A53" s="266">
        <v>5</v>
      </c>
      <c r="B53" s="163" t="s">
        <v>172</v>
      </c>
      <c r="C53" s="266">
        <v>240</v>
      </c>
      <c r="D53" s="266" t="s">
        <v>19</v>
      </c>
      <c r="E53" s="119"/>
      <c r="F53" s="68">
        <f>IF(з!F53-бз!F53-бс!F53-м!F53&lt;0,з!F53-бз!F53-бс!F53-м!F53,0)</f>
        <v>0</v>
      </c>
      <c r="G53" s="69">
        <f>IF(з!G53-бз!G53-бс!G53-м!G53&lt;0,з!G53-бз!G53-бс!G53-м!G53,0)</f>
        <v>0</v>
      </c>
      <c r="H53" s="70">
        <f>IF(з!H53-бз!H53-бс!H53-м!H53&lt;0,з!H53-бз!H53-бс!H53-м!H53,0)</f>
        <v>0</v>
      </c>
      <c r="I53" s="69">
        <f>IF(з!I53-бз!I53-бс!I53-м!I53&lt;0,з!I53-бз!I53-бс!I53-м!I53,0)</f>
        <v>0</v>
      </c>
      <c r="T53" s="723">
        <f t="shared" si="1"/>
        <v>0</v>
      </c>
    </row>
    <row r="54" spans="1:20" ht="12.75">
      <c r="A54" s="266"/>
      <c r="B54" s="748"/>
      <c r="C54" s="749"/>
      <c r="D54" s="749"/>
      <c r="E54" s="119"/>
      <c r="F54" s="421">
        <f>IF(з!F54-бз!F54-бс!F54-м!F54&lt;0,з!F54-бз!F54-бс!F54-м!F54,0)</f>
        <v>0</v>
      </c>
      <c r="G54" s="422">
        <f>IF(з!G54-бз!G54-бс!G54-м!G54&lt;0,з!G54-бз!G54-бс!G54-м!G54,0)</f>
        <v>0</v>
      </c>
      <c r="H54" s="423">
        <f>IF(з!H54-бз!H54-бс!H54-м!H54&lt;0,з!H54-бз!H54-бс!H54-м!H54,0)</f>
        <v>0</v>
      </c>
      <c r="I54" s="422">
        <f>IF(з!I54-бз!I54-бс!I54-м!I54&lt;0,з!I54-бз!I54-бс!I54-м!I54,0)</f>
        <v>0</v>
      </c>
      <c r="T54" s="723">
        <f t="shared" si="1"/>
        <v>0</v>
      </c>
    </row>
    <row r="55" spans="1:20" ht="12.75">
      <c r="A55" s="266"/>
      <c r="B55" s="748"/>
      <c r="C55" s="749"/>
      <c r="D55" s="749"/>
      <c r="E55" s="119"/>
      <c r="F55" s="421">
        <f>IF(з!F55-бз!F55-бс!F55-м!F55&lt;0,з!F55-бз!F55-бс!F55-м!F55,0)</f>
        <v>0</v>
      </c>
      <c r="G55" s="422">
        <f>IF(з!G55-бз!G55-бс!G55-м!G55&lt;0,з!G55-бз!G55-бс!G55-м!G55,0)</f>
        <v>0</v>
      </c>
      <c r="H55" s="423">
        <f>IF(з!H55-бз!H55-бс!H55-м!H55&lt;0,з!H55-бз!H55-бс!H55-м!H55,0)</f>
        <v>0</v>
      </c>
      <c r="I55" s="422">
        <f>IF(з!I55-бз!I55-бс!I55-м!I55&lt;0,з!I55-бз!I55-бс!I55-м!I55,0)</f>
        <v>0</v>
      </c>
      <c r="T55" s="723">
        <f t="shared" si="1"/>
        <v>0</v>
      </c>
    </row>
    <row r="56" spans="1:20" ht="12.75">
      <c r="A56" s="266"/>
      <c r="B56" s="748"/>
      <c r="C56" s="749"/>
      <c r="D56" s="749"/>
      <c r="E56" s="119"/>
      <c r="F56" s="421">
        <f>IF(з!F56-бз!F56-бс!F56-м!F56&lt;0,з!F56-бз!F56-бс!F56-м!F56,0)</f>
        <v>0</v>
      </c>
      <c r="G56" s="422">
        <f>IF(з!G56-бз!G56-бс!G56-м!G56&lt;0,з!G56-бз!G56-бс!G56-м!G56,0)</f>
        <v>0</v>
      </c>
      <c r="H56" s="423">
        <f>IF(з!H56-бз!H56-бс!H56-м!H56&lt;0,з!H56-бз!H56-бс!H56-м!H56,0)</f>
        <v>0</v>
      </c>
      <c r="I56" s="422">
        <f>IF(з!I56-бз!I56-бс!I56-м!I56&lt;0,з!I56-бз!I56-бс!I56-м!I56,0)</f>
        <v>0</v>
      </c>
      <c r="T56" s="723">
        <f t="shared" si="1"/>
        <v>0</v>
      </c>
    </row>
    <row r="57" spans="1:20" ht="13.5" thickBot="1">
      <c r="A57" s="266"/>
      <c r="B57" s="748"/>
      <c r="C57" s="749"/>
      <c r="D57" s="749"/>
      <c r="E57" s="119"/>
      <c r="F57" s="421">
        <f>IF(з!F57-бз!F57-бс!F57-м!F57&lt;0,з!F57-бз!F57-бс!F57-м!F57,0)</f>
        <v>0</v>
      </c>
      <c r="G57" s="422">
        <f>IF(з!G57-бз!G57-бс!G57-м!G57&lt;0,з!G57-бз!G57-бс!G57-м!G57,0)</f>
        <v>0</v>
      </c>
      <c r="H57" s="423">
        <f>IF(з!H57-бз!H57-бс!H57-м!H57&lt;0,з!H57-бз!H57-бс!H57-м!H57,0)</f>
        <v>0</v>
      </c>
      <c r="I57" s="422">
        <f>IF(з!I57-бз!I57-бс!I57-м!I57&lt;0,з!I57-бз!I57-бс!I57-м!I57,0)</f>
        <v>0</v>
      </c>
      <c r="T57" s="723">
        <f t="shared" si="1"/>
        <v>0</v>
      </c>
    </row>
    <row r="58" spans="1:20" ht="15.75" thickBot="1">
      <c r="A58" s="269"/>
      <c r="B58" s="347" t="s">
        <v>49</v>
      </c>
      <c r="C58" s="270">
        <v>250</v>
      </c>
      <c r="D58" s="271" t="s">
        <v>19</v>
      </c>
      <c r="E58" s="119"/>
      <c r="F58" s="147">
        <f>IF(з!F58-бз!F58-бс!F58-м!F58&lt;0,з!F58-бз!F58-бс!F58-м!F58,0)</f>
        <v>0</v>
      </c>
      <c r="G58" s="73">
        <f>IF(з!G58-бз!G58-бс!G58-м!G58&lt;0,з!G58-бз!G58-бс!G58-м!G58,0)</f>
        <v>0</v>
      </c>
      <c r="H58" s="147">
        <f>IF(з!H58-бз!H58-бс!H58-м!H58&lt;0,з!H58-бз!H58-бс!H58-м!H58,0)</f>
        <v>0</v>
      </c>
      <c r="I58" s="73">
        <f>IF(з!I58-бз!I58-бс!I58-м!I58&lt;0,з!I58-бз!I58-бс!I58-м!I58,0)</f>
        <v>0</v>
      </c>
      <c r="T58" s="723">
        <f t="shared" si="1"/>
        <v>0</v>
      </c>
    </row>
    <row r="59" spans="1:20" ht="12.75">
      <c r="A59" s="260" t="s">
        <v>26</v>
      </c>
      <c r="B59" s="154" t="s">
        <v>50</v>
      </c>
      <c r="C59" s="258">
        <v>260</v>
      </c>
      <c r="D59" s="258" t="s">
        <v>15</v>
      </c>
      <c r="E59" s="119"/>
      <c r="F59" s="424">
        <f>IF(з!F59-бз!F59-бс!F59-м!F59&lt;0,з!F59-бз!F59-бс!F59-м!F59,0)</f>
        <v>0</v>
      </c>
      <c r="G59" s="156">
        <f>IF(з!G59-бз!G59-бс!G59-м!G59&lt;0,з!G59-бз!G59-бс!G59-м!G59,0)</f>
        <v>0</v>
      </c>
      <c r="H59" s="425">
        <f>IF(з!H59-бз!H59-бс!H59-м!H59&lt;0,з!H59-бз!H59-бс!H59-м!H59,0)</f>
        <v>0</v>
      </c>
      <c r="I59" s="156">
        <f>IF(з!I59-бз!I59-бс!I59-м!I59&lt;0,з!I59-бз!I59-бс!I59-м!I59,0)</f>
        <v>0</v>
      </c>
      <c r="T59" s="723">
        <f t="shared" si="1"/>
        <v>0</v>
      </c>
    </row>
    <row r="60" spans="1:20" ht="12.75">
      <c r="A60" s="260"/>
      <c r="B60" s="158"/>
      <c r="C60" s="259">
        <v>261</v>
      </c>
      <c r="D60" s="259" t="s">
        <v>31</v>
      </c>
      <c r="E60" s="119"/>
      <c r="F60" s="426">
        <f>IF(з!F60-бз!F60-бс!F60-м!F60&lt;0,з!F60-бз!F60-бс!F60-м!F60,0)</f>
        <v>0</v>
      </c>
      <c r="G60" s="427">
        <f>IF(з!G60-бз!G60-бс!G60-м!G60&lt;0,з!G60-бз!G60-бс!G60-м!G60,0)</f>
        <v>0</v>
      </c>
      <c r="H60" s="428">
        <f>IF(з!H60-бз!H60-бс!H60-м!H60&lt;0,з!H60-бз!H60-бс!H60-м!H60,0)</f>
        <v>0</v>
      </c>
      <c r="I60" s="427">
        <f>IF(з!I60-бз!I60-бс!I60-м!I60&lt;0,з!I60-бз!I60-бс!I60-м!I60,0)</f>
        <v>0</v>
      </c>
      <c r="T60" s="723">
        <f t="shared" si="1"/>
        <v>0</v>
      </c>
    </row>
    <row r="61" spans="1:20" s="738" customFormat="1" ht="15.75">
      <c r="A61" s="750"/>
      <c r="B61" s="751" t="s">
        <v>167</v>
      </c>
      <c r="C61" s="348"/>
      <c r="D61" s="752"/>
      <c r="E61" s="348"/>
      <c r="F61" s="468"/>
      <c r="G61" s="468"/>
      <c r="H61" s="468"/>
      <c r="I61" s="468"/>
      <c r="J61" s="710"/>
      <c r="K61" s="710"/>
      <c r="L61" s="710"/>
      <c r="M61" s="710"/>
      <c r="N61" s="710"/>
      <c r="O61" s="710"/>
      <c r="P61" s="710"/>
      <c r="Q61" s="710"/>
      <c r="R61" s="710"/>
      <c r="S61" s="710"/>
      <c r="T61" s="737"/>
    </row>
    <row r="62" spans="1:20" ht="38.25">
      <c r="A62" s="753">
        <v>1</v>
      </c>
      <c r="B62" s="754" t="s">
        <v>51</v>
      </c>
      <c r="C62" s="248">
        <v>270</v>
      </c>
      <c r="D62" s="248" t="s">
        <v>15</v>
      </c>
      <c r="E62" s="119"/>
      <c r="F62" s="429">
        <f>IF(з!F62-бз!F62-бс!F62-м!F62&lt;0,з!F62-бз!F62-бс!F62-м!F62,0)</f>
        <v>0</v>
      </c>
      <c r="G62" s="430">
        <f>IF(з!G62-бз!G62-бс!G62-м!G62&lt;0,з!G62-бз!G62-бс!G62-м!G62,0)</f>
        <v>0</v>
      </c>
      <c r="H62" s="431">
        <f>IF(з!H62-бз!H62-бс!H62-м!H62&lt;0,з!H62-бз!H62-бс!H62-м!H62,0)</f>
        <v>0</v>
      </c>
      <c r="I62" s="430">
        <f>IF(з!I62-бз!I62-бс!I62-м!I62&lt;0,з!I62-бз!I62-бс!I62-м!I62,0)</f>
        <v>0</v>
      </c>
      <c r="T62" s="723">
        <f aca="true" t="shared" si="2" ref="T62:T69">SUM(F62:S62)</f>
        <v>0</v>
      </c>
    </row>
    <row r="63" spans="1:20" ht="12.75">
      <c r="A63" s="266">
        <v>2</v>
      </c>
      <c r="B63" s="163" t="s">
        <v>52</v>
      </c>
      <c r="C63" s="266">
        <v>280</v>
      </c>
      <c r="D63" s="266" t="s">
        <v>15</v>
      </c>
      <c r="E63" s="119"/>
      <c r="F63" s="68">
        <f>IF(з!F63-бз!F63-бс!F63-м!F63&lt;0,з!F63-бз!F63-бс!F63-м!F63,0)</f>
        <v>0</v>
      </c>
      <c r="G63" s="69">
        <f>IF(з!G63-бз!G63-бс!G63-м!G63&lt;0,з!G63-бз!G63-бс!G63-м!G63,0)</f>
        <v>0</v>
      </c>
      <c r="H63" s="70">
        <f>IF(з!H63-бз!H63-бс!H63-м!H63&lt;0,з!H63-бз!H63-бс!H63-м!H63,0)</f>
        <v>0</v>
      </c>
      <c r="I63" s="69">
        <f>IF(з!I63-бз!I63-бс!I63-м!I63&lt;0,з!I63-бз!I63-бс!I63-м!I63,0)</f>
        <v>0</v>
      </c>
      <c r="T63" s="723">
        <f t="shared" si="2"/>
        <v>0</v>
      </c>
    </row>
    <row r="64" spans="1:20" ht="12.75">
      <c r="A64" s="248">
        <v>3</v>
      </c>
      <c r="B64" s="755" t="s">
        <v>53</v>
      </c>
      <c r="C64" s="248">
        <v>290</v>
      </c>
      <c r="D64" s="248" t="s">
        <v>31</v>
      </c>
      <c r="E64" s="119"/>
      <c r="F64" s="68">
        <f>IF(з!F64-бз!F64-бс!F64-м!F64&lt;0,з!F64-бз!F64-бс!F64-м!F64,0)</f>
        <v>0</v>
      </c>
      <c r="G64" s="69">
        <f>IF(з!G64-бз!G64-бс!G64-м!G64&lt;0,з!G64-бз!G64-бс!G64-м!G64,0)</f>
        <v>0</v>
      </c>
      <c r="H64" s="70">
        <f>IF(з!H64-бз!H64-бс!H64-м!H64&lt;0,з!H64-бз!H64-бс!H64-м!H64,0)</f>
        <v>0</v>
      </c>
      <c r="I64" s="69">
        <f>IF(з!I64-бз!I64-бс!I64-м!I64&lt;0,з!I64-бз!I64-бс!I64-м!I64,0)</f>
        <v>0</v>
      </c>
      <c r="T64" s="723">
        <f t="shared" si="2"/>
        <v>0</v>
      </c>
    </row>
    <row r="65" spans="1:20" ht="12.75" customHeight="1">
      <c r="A65" s="248">
        <v>4</v>
      </c>
      <c r="B65" s="755" t="s">
        <v>54</v>
      </c>
      <c r="C65" s="248">
        <v>300</v>
      </c>
      <c r="D65" s="248" t="s">
        <v>19</v>
      </c>
      <c r="E65" s="119"/>
      <c r="F65" s="68">
        <f>IF(з!F65-бз!F65-бс!F65-м!F65&lt;0,з!F65-бз!F65-бс!F65-м!F65,0)</f>
        <v>0</v>
      </c>
      <c r="G65" s="69">
        <f>IF(з!G65-бз!G65-бс!G65-м!G65&lt;0,з!G65-бз!G65-бс!G65-м!G65,0)</f>
        <v>0</v>
      </c>
      <c r="H65" s="70">
        <f>IF(з!H65-бз!H65-бс!H65-м!H65&lt;0,з!H65-бз!H65-бс!H65-м!H65,0)</f>
        <v>0</v>
      </c>
      <c r="I65" s="69">
        <f>IF(з!I65-бз!I65-бс!I65-м!I65&lt;0,з!I65-бз!I65-бс!I65-м!I65,0)</f>
        <v>0</v>
      </c>
      <c r="T65" s="723">
        <f t="shared" si="2"/>
        <v>0</v>
      </c>
    </row>
    <row r="66" spans="1:20" ht="12.75" customHeight="1">
      <c r="A66" s="274">
        <v>5</v>
      </c>
      <c r="B66" s="175" t="s">
        <v>48</v>
      </c>
      <c r="C66" s="248">
        <v>310</v>
      </c>
      <c r="D66" s="248" t="s">
        <v>19</v>
      </c>
      <c r="E66" s="119"/>
      <c r="F66" s="68">
        <f>IF(з!F66-бз!F66-бс!F66-м!F66&lt;0,з!F66-бз!F66-бс!F66-м!F66,0)</f>
        <v>0</v>
      </c>
      <c r="G66" s="69">
        <f>IF(з!G66-бз!G66-бс!G66-м!G66&lt;0,з!G66-бз!G66-бс!G66-м!G66,0)</f>
        <v>0</v>
      </c>
      <c r="H66" s="70">
        <f>IF(з!H66-бз!H66-бс!H66-м!H66&lt;0,з!H66-бз!H66-бс!H66-м!H66,0)</f>
        <v>0</v>
      </c>
      <c r="I66" s="69">
        <f>IF(з!I66-бз!I66-бс!I66-м!I66&lt;0,з!I66-бз!I66-бс!I66-м!I66,0)</f>
        <v>0</v>
      </c>
      <c r="T66" s="723">
        <f t="shared" si="2"/>
        <v>0</v>
      </c>
    </row>
    <row r="67" spans="1:20" ht="23.25" customHeight="1">
      <c r="A67" s="274"/>
      <c r="B67" s="756" t="s">
        <v>55</v>
      </c>
      <c r="C67" s="757">
        <v>311</v>
      </c>
      <c r="D67" s="758" t="s">
        <v>56</v>
      </c>
      <c r="E67" s="759"/>
      <c r="F67" s="432">
        <f>IF(з!F67-бз!F67-бс!F67-м!F67&lt;0,з!F67-бз!F67-бс!F67-м!F67,0)</f>
        <v>0</v>
      </c>
      <c r="G67" s="433">
        <f>IF(з!G67-бз!G67-бс!G67-м!G67&lt;0,з!G67-бз!G67-бс!G67-м!G67,0)</f>
        <v>0</v>
      </c>
      <c r="H67" s="434">
        <f>IF(з!H67-бз!H67-бс!H67-м!H67&lt;0,з!H67-бз!H67-бс!H67-м!H67,0)</f>
        <v>0</v>
      </c>
      <c r="I67" s="433">
        <f>IF(з!I67-бз!I67-бс!I67-м!I67&lt;0,з!I67-бз!I67-бс!I67-м!I67,0)</f>
        <v>0</v>
      </c>
      <c r="T67" s="723">
        <f t="shared" si="2"/>
        <v>0</v>
      </c>
    </row>
    <row r="68" spans="1:20" ht="13.5" thickBot="1">
      <c r="A68" s="260"/>
      <c r="B68" s="760" t="s">
        <v>57</v>
      </c>
      <c r="C68" s="761">
        <v>312</v>
      </c>
      <c r="D68" s="762" t="s">
        <v>56</v>
      </c>
      <c r="E68" s="759"/>
      <c r="F68" s="435">
        <f>IF(з!F68-бз!F68-бс!F68-м!F68&lt;0,з!F68-бз!F68-бс!F68-м!F68,0)</f>
        <v>0</v>
      </c>
      <c r="G68" s="436">
        <f>IF(з!G68-бз!G68-бс!G68-м!G68&lt;0,з!G68-бз!G68-бс!G68-м!G68,0)</f>
        <v>0</v>
      </c>
      <c r="H68" s="437">
        <f>IF(з!H68-бз!H68-бс!H68-м!H68&lt;0,з!H68-бз!H68-бс!H68-м!H68,0)</f>
        <v>0</v>
      </c>
      <c r="I68" s="436">
        <f>IF(з!I68-бз!I68-бс!I68-м!I68&lt;0,з!I68-бз!I68-бс!I68-м!I68,0)</f>
        <v>0</v>
      </c>
      <c r="T68" s="723">
        <f t="shared" si="2"/>
        <v>0</v>
      </c>
    </row>
    <row r="69" spans="1:20" ht="15.75" thickBot="1">
      <c r="A69" s="269"/>
      <c r="B69" s="179" t="s">
        <v>58</v>
      </c>
      <c r="C69" s="270">
        <v>320</v>
      </c>
      <c r="D69" s="271" t="s">
        <v>19</v>
      </c>
      <c r="E69" s="119"/>
      <c r="F69" s="147">
        <f>IF(з!F69-бз!F69-бс!F69-м!F69&lt;0,з!F69-бз!F69-бс!F69-м!F69,0)</f>
        <v>0</v>
      </c>
      <c r="G69" s="73">
        <f>IF(з!G69-бз!G69-бс!G69-м!G69&lt;0,з!G69-бз!G69-бс!G69-м!G69,0)</f>
        <v>0</v>
      </c>
      <c r="H69" s="180">
        <f>IF(з!H69-бз!H69-бс!H69-м!H69&lt;0,з!H69-бз!H69-бс!H69-м!H69,0)</f>
        <v>0</v>
      </c>
      <c r="I69" s="73">
        <f>IF(з!I69-бз!I69-бс!I69-м!I69&lt;0,з!I69-бз!I69-бс!I69-м!I69,0)</f>
        <v>0</v>
      </c>
      <c r="T69" s="723">
        <f t="shared" si="2"/>
        <v>0</v>
      </c>
    </row>
    <row r="70" spans="1:20" s="738" customFormat="1" ht="45">
      <c r="A70" s="750"/>
      <c r="B70" s="763" t="s">
        <v>59</v>
      </c>
      <c r="C70" s="348"/>
      <c r="D70" s="752"/>
      <c r="E70" s="348"/>
      <c r="F70" s="468"/>
      <c r="G70" s="468"/>
      <c r="H70" s="468"/>
      <c r="I70" s="468"/>
      <c r="J70" s="710"/>
      <c r="K70" s="710"/>
      <c r="L70" s="710"/>
      <c r="M70" s="710"/>
      <c r="N70" s="710"/>
      <c r="O70" s="710"/>
      <c r="P70" s="710"/>
      <c r="Q70" s="710"/>
      <c r="R70" s="710"/>
      <c r="S70" s="710"/>
      <c r="T70" s="737"/>
    </row>
    <row r="71" spans="1:20" ht="12.75">
      <c r="A71" s="280">
        <v>1</v>
      </c>
      <c r="B71" s="281" t="s">
        <v>60</v>
      </c>
      <c r="C71" s="282">
        <v>330</v>
      </c>
      <c r="D71" s="266" t="s">
        <v>15</v>
      </c>
      <c r="E71" s="119"/>
      <c r="F71" s="75">
        <f>IF(з!F71-бз!F71-бс!F71-м!F71&lt;0,з!F71-бз!F71-бс!F71-м!F71,0)</f>
        <v>0</v>
      </c>
      <c r="G71" s="91">
        <f>IF(з!G71-бз!G71-бс!G71-м!G71&lt;0,з!G71-бз!G71-бс!G71-м!G71,0)</f>
        <v>0</v>
      </c>
      <c r="H71" s="76">
        <f>IF(з!H71-бз!H71-бс!H71-м!H71&lt;0,з!H71-бз!H71-бс!H71-м!H71,0)</f>
        <v>0</v>
      </c>
      <c r="I71" s="91">
        <f>IF(з!I71-бз!I71-бс!I71-м!I71&lt;0,з!I71-бз!I71-бс!I71-м!I71,0)</f>
        <v>0</v>
      </c>
      <c r="T71" s="723">
        <f aca="true" t="shared" si="3" ref="T71:T96">SUM(F71:S71)</f>
        <v>0</v>
      </c>
    </row>
    <row r="72" spans="1:20" ht="12.75">
      <c r="A72" s="260"/>
      <c r="B72" s="764" t="s">
        <v>61</v>
      </c>
      <c r="C72" s="765">
        <v>331</v>
      </c>
      <c r="D72" s="766" t="s">
        <v>15</v>
      </c>
      <c r="E72" s="759"/>
      <c r="F72" s="435">
        <f>IF(з!F72-бз!F72-бс!F72-м!F72&lt;0,з!F72-бз!F72-бс!F72-м!F72,0)</f>
        <v>0</v>
      </c>
      <c r="G72" s="436">
        <f>IF(з!G72-бз!G72-бс!G72-м!G72&lt;0,з!G72-бз!G72-бс!G72-м!G72,0)</f>
        <v>0</v>
      </c>
      <c r="H72" s="437">
        <f>IF(з!H72-бз!H72-бс!H72-м!H72&lt;0,з!H72-бз!H72-бс!H72-м!H72,0)</f>
        <v>0</v>
      </c>
      <c r="I72" s="436">
        <f>IF(з!I72-бз!I72-бс!I72-м!I72&lt;0,з!I72-бз!I72-бс!I72-м!I72,0)</f>
        <v>0</v>
      </c>
      <c r="T72" s="723">
        <f t="shared" si="3"/>
        <v>0</v>
      </c>
    </row>
    <row r="73" spans="1:20" ht="12.75">
      <c r="A73" s="260"/>
      <c r="B73" s="767" t="s">
        <v>62</v>
      </c>
      <c r="C73" s="765">
        <v>332</v>
      </c>
      <c r="D73" s="766" t="s">
        <v>15</v>
      </c>
      <c r="E73" s="759"/>
      <c r="F73" s="435">
        <f>IF(з!F73-бз!F73-бс!F73-м!F73&lt;0,з!F73-бз!F73-бс!F73-м!F73,0)</f>
        <v>0</v>
      </c>
      <c r="G73" s="436">
        <f>IF(з!G73-бз!G73-бс!G73-м!G73&lt;0,з!G73-бз!G73-бс!G73-м!G73,0)</f>
        <v>0</v>
      </c>
      <c r="H73" s="437">
        <f>IF(з!H73-бз!H73-бс!H73-м!H73&lt;0,з!H73-бз!H73-бс!H73-м!H73,0)</f>
        <v>0</v>
      </c>
      <c r="I73" s="436">
        <f>IF(з!I73-бз!I73-бс!I73-м!I73&lt;0,з!I73-бз!I73-бс!I73-м!I73,0)</f>
        <v>0</v>
      </c>
      <c r="T73" s="723">
        <f t="shared" si="3"/>
        <v>0</v>
      </c>
    </row>
    <row r="74" spans="1:20" ht="12.75">
      <c r="A74" s="280">
        <v>2</v>
      </c>
      <c r="B74" s="281" t="s">
        <v>63</v>
      </c>
      <c r="C74" s="768">
        <v>340</v>
      </c>
      <c r="D74" s="248" t="s">
        <v>15</v>
      </c>
      <c r="E74" s="119"/>
      <c r="F74" s="68">
        <f>IF(з!F74-бз!F74-бс!F74-м!F74&lt;0,з!F74-бз!F74-бс!F74-м!F74,0)</f>
        <v>0</v>
      </c>
      <c r="G74" s="69">
        <f>IF(з!G74-бз!G74-бс!G74-м!G74&lt;0,з!G74-бз!G74-бс!G74-м!G74,0)</f>
        <v>0</v>
      </c>
      <c r="H74" s="70">
        <f>IF(з!H74-бз!H74-бс!H74-м!H74&lt;0,з!H74-бз!H74-бс!H74-м!H74,0)</f>
        <v>0</v>
      </c>
      <c r="I74" s="69">
        <f>IF(з!I74-бз!I74-бс!I74-м!I74&lt;0,з!I74-бз!I74-бс!I74-м!I74,0)</f>
        <v>0</v>
      </c>
      <c r="T74" s="723">
        <f t="shared" si="3"/>
        <v>0</v>
      </c>
    </row>
    <row r="75" spans="1:20" ht="12.75">
      <c r="A75" s="769">
        <v>3</v>
      </c>
      <c r="B75" s="281" t="s">
        <v>64</v>
      </c>
      <c r="C75" s="735">
        <v>350</v>
      </c>
      <c r="D75" s="248" t="s">
        <v>15</v>
      </c>
      <c r="E75" s="119"/>
      <c r="F75" s="68">
        <f>IF(з!F75-бз!F75-бс!F75-м!F75&lt;0,з!F75-бз!F75-бс!F75-м!F75,0)</f>
        <v>0</v>
      </c>
      <c r="G75" s="69">
        <f>IF(з!G75-бз!G75-бс!G75-м!G75&lt;0,з!G75-бз!G75-бс!G75-м!G75,0)</f>
        <v>0</v>
      </c>
      <c r="H75" s="70">
        <f>IF(з!H75-бз!H75-бс!H75-м!H75&lt;0,з!H75-бз!H75-бс!H75-м!H75,0)</f>
        <v>0</v>
      </c>
      <c r="I75" s="69">
        <f>IF(з!I75-бз!I75-бс!I75-м!I75&lt;0,з!I75-бз!I75-бс!I75-м!I75,0)</f>
        <v>0</v>
      </c>
      <c r="T75" s="723">
        <f t="shared" si="3"/>
        <v>0</v>
      </c>
    </row>
    <row r="76" spans="1:20" ht="12.75">
      <c r="A76" s="293">
        <v>4</v>
      </c>
      <c r="B76" s="281" t="s">
        <v>65</v>
      </c>
      <c r="C76" s="294">
        <v>360</v>
      </c>
      <c r="D76" s="248" t="s">
        <v>15</v>
      </c>
      <c r="E76" s="119"/>
      <c r="F76" s="68">
        <f>IF(з!F76-бз!F76-бс!F76-м!F76&lt;0,з!F76-бз!F76-бс!F76-м!F76,0)</f>
        <v>0</v>
      </c>
      <c r="G76" s="69">
        <f>IF(з!G76-бз!G76-бс!G76-м!G76&lt;0,з!G76-бз!G76-бс!G76-м!G76,0)</f>
        <v>0</v>
      </c>
      <c r="H76" s="70">
        <f>IF(з!H76-бз!H76-бс!H76-м!H76&lt;0,з!H76-бз!H76-бс!H76-м!H76,0)</f>
        <v>0</v>
      </c>
      <c r="I76" s="69">
        <f>IF(з!I76-бз!I76-бс!I76-м!I76&lt;0,з!I76-бз!I76-бс!I76-м!I76,0)</f>
        <v>0</v>
      </c>
      <c r="T76" s="723">
        <f t="shared" si="3"/>
        <v>0</v>
      </c>
    </row>
    <row r="77" spans="1:20" ht="12" customHeight="1">
      <c r="A77" s="293">
        <v>5</v>
      </c>
      <c r="B77" s="770" t="s">
        <v>66</v>
      </c>
      <c r="C77" s="248">
        <v>370</v>
      </c>
      <c r="D77" s="248" t="s">
        <v>15</v>
      </c>
      <c r="E77" s="119"/>
      <c r="F77" s="68">
        <f>IF(з!F77-бз!F77-бс!F77-м!F77&lt;0,з!F77-бз!F77-бс!F77-м!F77,0)</f>
        <v>0</v>
      </c>
      <c r="G77" s="69">
        <f>IF(з!G77-бз!G77-бс!G77-м!G77&lt;0,з!G77-бз!G77-бс!G77-м!G77,0)</f>
        <v>0</v>
      </c>
      <c r="H77" s="70">
        <f>IF(з!H77-бз!H77-бс!H77-м!H77&lt;0,з!H77-бз!H77-бс!H77-м!H77,0)</f>
        <v>0</v>
      </c>
      <c r="I77" s="69">
        <f>IF(з!I77-бз!I77-бс!I77-м!I77&lt;0,з!I77-бз!I77-бс!I77-м!I77,0)</f>
        <v>0</v>
      </c>
      <c r="T77" s="723">
        <f t="shared" si="3"/>
        <v>0</v>
      </c>
    </row>
    <row r="78" spans="1:20" ht="12.75">
      <c r="A78" s="280">
        <v>6</v>
      </c>
      <c r="B78" s="771" t="s">
        <v>67</v>
      </c>
      <c r="C78" s="772">
        <v>380</v>
      </c>
      <c r="D78" s="274" t="s">
        <v>15</v>
      </c>
      <c r="E78" s="119"/>
      <c r="F78" s="68">
        <f>IF(з!F78-бз!F78-бс!F78-м!F78&lt;0,з!F78-бз!F78-бс!F78-м!F78,0)</f>
        <v>0</v>
      </c>
      <c r="G78" s="69">
        <f>IF(з!G78-бз!G78-бс!G78-м!G78&lt;0,з!G78-бз!G78-бс!G78-м!G78,0)</f>
        <v>0</v>
      </c>
      <c r="H78" s="70">
        <f>IF(з!H78-бз!H78-бс!H78-м!H78&lt;0,з!H78-бз!H78-бс!H78-м!H78,0)</f>
        <v>0</v>
      </c>
      <c r="I78" s="69">
        <f>IF(з!I78-бз!I78-бс!I78-м!I78&lt;0,з!I78-бз!I78-бс!I78-м!I78,0)</f>
        <v>0</v>
      </c>
      <c r="T78" s="723">
        <f t="shared" si="3"/>
        <v>0</v>
      </c>
    </row>
    <row r="79" spans="1:20" ht="25.5" customHeight="1">
      <c r="A79" s="773"/>
      <c r="B79" s="774" t="s">
        <v>68</v>
      </c>
      <c r="C79" s="775">
        <v>381</v>
      </c>
      <c r="D79" s="766" t="s">
        <v>69</v>
      </c>
      <c r="E79" s="759"/>
      <c r="F79" s="435">
        <f>IF(з!F79-бз!F79-бс!F79-м!F79&lt;0,з!F79-бз!F79-бс!F79-м!F79,0)</f>
        <v>0</v>
      </c>
      <c r="G79" s="436">
        <f>IF(з!G79-бз!G79-бс!G79-м!G79&lt;0,з!G79-бз!G79-бс!G79-м!G79,0)</f>
        <v>0</v>
      </c>
      <c r="H79" s="437">
        <f>IF(з!H79-бз!H79-бс!H79-м!H79&lt;0,з!H79-бз!H79-бс!H79-м!H79,0)</f>
        <v>0</v>
      </c>
      <c r="I79" s="436">
        <f>IF(з!I79-бз!I79-бс!I79-м!I79&lt;0,з!I79-бз!I79-бс!I79-м!I79,0)</f>
        <v>0</v>
      </c>
      <c r="T79" s="723">
        <f t="shared" si="3"/>
        <v>0</v>
      </c>
    </row>
    <row r="80" spans="1:20" ht="12.75">
      <c r="A80" s="293">
        <v>7</v>
      </c>
      <c r="B80" s="281" t="s">
        <v>70</v>
      </c>
      <c r="C80" s="294">
        <v>390</v>
      </c>
      <c r="D80" s="248" t="s">
        <v>71</v>
      </c>
      <c r="E80" s="119"/>
      <c r="F80" s="68">
        <f>IF(з!F80-бз!F80-бс!F80-м!F80&lt;0,з!F80-бз!F80-бс!F80-м!F80,0)</f>
        <v>0</v>
      </c>
      <c r="G80" s="69">
        <f>IF(з!G80-бз!G80-бс!G80-м!G80&lt;0,з!G80-бз!G80-бс!G80-м!G80,0)</f>
        <v>0</v>
      </c>
      <c r="H80" s="70">
        <f>IF(з!H80-бз!H80-бс!H80-м!H80&lt;0,з!H80-бз!H80-бс!H80-м!H80,0)</f>
        <v>0</v>
      </c>
      <c r="I80" s="69">
        <f>IF(з!I80-бз!I80-бс!I80-м!I80&lt;0,з!I80-бз!I80-бс!I80-м!I80,0)</f>
        <v>0</v>
      </c>
      <c r="T80" s="723">
        <f t="shared" si="3"/>
        <v>0</v>
      </c>
    </row>
    <row r="81" spans="1:20" ht="12.75">
      <c r="A81" s="293"/>
      <c r="B81" s="776" t="s">
        <v>72</v>
      </c>
      <c r="C81" s="777">
        <v>391</v>
      </c>
      <c r="D81" s="766" t="s">
        <v>71</v>
      </c>
      <c r="E81" s="759"/>
      <c r="F81" s="435">
        <f>IF(з!F81-бз!F81-бс!F81-м!F81&lt;0,з!F81-бз!F81-бс!F81-м!F81,0)</f>
        <v>0</v>
      </c>
      <c r="G81" s="436">
        <f>IF(з!G81-бз!G81-бс!G81-м!G81&lt;0,з!G81-бз!G81-бс!G81-м!G81,0)</f>
        <v>0</v>
      </c>
      <c r="H81" s="437">
        <f>IF(з!H81-бз!H81-бс!H81-м!H81&lt;0,з!H81-бз!H81-бс!H81-м!H81,0)</f>
        <v>0</v>
      </c>
      <c r="I81" s="436">
        <f>IF(з!I81-бз!I81-бс!I81-м!I81&lt;0,з!I81-бз!I81-бс!I81-м!I81,0)</f>
        <v>0</v>
      </c>
      <c r="T81" s="723">
        <f t="shared" si="3"/>
        <v>0</v>
      </c>
    </row>
    <row r="82" spans="1:20" ht="12.75">
      <c r="A82" s="260"/>
      <c r="B82" s="762" t="s">
        <v>73</v>
      </c>
      <c r="C82" s="777">
        <v>392</v>
      </c>
      <c r="D82" s="766" t="s">
        <v>71</v>
      </c>
      <c r="E82" s="759"/>
      <c r="F82" s="435">
        <f>IF(з!F82-бз!F82-бс!F82-м!F82&lt;0,з!F82-бз!F82-бс!F82-м!F82,0)</f>
        <v>0</v>
      </c>
      <c r="G82" s="436">
        <f>IF(з!G82-бз!G82-бс!G82-м!G82&lt;0,з!G82-бз!G82-бс!G82-м!G82,0)</f>
        <v>0</v>
      </c>
      <c r="H82" s="437">
        <f>IF(з!H82-бз!H82-бс!H82-м!H82&lt;0,з!H82-бз!H82-бс!H82-м!H82,0)</f>
        <v>0</v>
      </c>
      <c r="I82" s="436">
        <f>IF(з!I82-бз!I82-бс!I82-м!I82&lt;0,з!I82-бз!I82-бс!I82-м!I82,0)</f>
        <v>0</v>
      </c>
      <c r="T82" s="723">
        <f t="shared" si="3"/>
        <v>0</v>
      </c>
    </row>
    <row r="83" spans="1:20" ht="12.75">
      <c r="A83" s="260"/>
      <c r="B83" s="766" t="s">
        <v>74</v>
      </c>
      <c r="C83" s="777">
        <v>393</v>
      </c>
      <c r="D83" s="766" t="s">
        <v>71</v>
      </c>
      <c r="E83" s="759"/>
      <c r="F83" s="435">
        <f>IF(з!F83-бз!F83-бс!F83-м!F83&lt;0,з!F83-бз!F83-бс!F83-м!F83,0)</f>
        <v>0</v>
      </c>
      <c r="G83" s="436">
        <f>IF(з!G83-бз!G83-бс!G83-м!G83&lt;0,з!G83-бз!G83-бс!G83-м!G83,0)</f>
        <v>0</v>
      </c>
      <c r="H83" s="437">
        <f>IF(з!H83-бз!H83-бс!H83-м!H83&lt;0,з!H83-бз!H83-бс!H83-м!H83,0)</f>
        <v>0</v>
      </c>
      <c r="I83" s="436">
        <f>IF(з!I83-бз!I83-бс!I83-м!I83&lt;0,з!I83-бз!I83-бс!I83-м!I83,0)</f>
        <v>0</v>
      </c>
      <c r="T83" s="723">
        <f t="shared" si="3"/>
        <v>0</v>
      </c>
    </row>
    <row r="84" spans="1:20" ht="12.75">
      <c r="A84" s="720"/>
      <c r="B84" s="766" t="s">
        <v>75</v>
      </c>
      <c r="C84" s="766">
        <v>394</v>
      </c>
      <c r="D84" s="766" t="s">
        <v>71</v>
      </c>
      <c r="E84" s="759"/>
      <c r="F84" s="435">
        <f>IF(з!F84-бз!F84-бс!F84-м!F84&lt;0,з!F84-бз!F84-бс!F84-м!F84,0)</f>
        <v>0</v>
      </c>
      <c r="G84" s="436">
        <f>IF(з!G84-бз!G84-бс!G84-м!G84&lt;0,з!G84-бз!G84-бс!G84-м!G84,0)</f>
        <v>0</v>
      </c>
      <c r="H84" s="437">
        <f>IF(з!H84-бз!H84-бс!H84-м!H84&lt;0,з!H84-бз!H84-бс!H84-м!H84,0)</f>
        <v>0</v>
      </c>
      <c r="I84" s="436">
        <f>IF(з!I84-бз!I84-бс!I84-м!I84&lt;0,з!I84-бз!I84-бс!I84-м!I84,0)</f>
        <v>0</v>
      </c>
      <c r="T84" s="723">
        <f t="shared" si="3"/>
        <v>0</v>
      </c>
    </row>
    <row r="85" spans="1:20" ht="12.75">
      <c r="A85" s="720"/>
      <c r="B85" s="766" t="s">
        <v>76</v>
      </c>
      <c r="C85" s="766">
        <v>395</v>
      </c>
      <c r="D85" s="766" t="s">
        <v>71</v>
      </c>
      <c r="E85" s="759"/>
      <c r="F85" s="435">
        <f>IF(з!F85-бз!F85-бс!F85-м!F85&lt;0,з!F85-бз!F85-бс!F85-м!F85,0)</f>
        <v>0</v>
      </c>
      <c r="G85" s="436">
        <f>IF(з!G85-бз!G85-бс!G85-м!G85&lt;0,з!G85-бз!G85-бс!G85-м!G85,0)</f>
        <v>0</v>
      </c>
      <c r="H85" s="437">
        <f>IF(з!H85-бз!H85-бс!H85-м!H85&lt;0,з!H85-бз!H85-бс!H85-м!H85,0)</f>
        <v>0</v>
      </c>
      <c r="I85" s="436">
        <f>IF(з!I85-бз!I85-бс!I85-м!I85&lt;0,з!I85-бз!I85-бс!I85-м!I85,0)</f>
        <v>0</v>
      </c>
      <c r="T85" s="723">
        <f t="shared" si="3"/>
        <v>0</v>
      </c>
    </row>
    <row r="86" spans="1:20" ht="12.75">
      <c r="A86" s="778">
        <v>8</v>
      </c>
      <c r="B86" s="779" t="s">
        <v>77</v>
      </c>
      <c r="C86" s="258">
        <v>400</v>
      </c>
      <c r="D86" s="258" t="s">
        <v>15</v>
      </c>
      <c r="E86" s="780"/>
      <c r="F86" s="438">
        <f>IF(з!F86-бз!F86-бс!F86-м!F86&lt;0,з!F86-бз!F86-бс!F86-м!F86,0)</f>
        <v>0</v>
      </c>
      <c r="G86" s="439">
        <f>IF(з!G86-бз!G86-бс!G86-м!G86&lt;0,з!G86-бз!G86-бс!G86-м!G86,0)</f>
        <v>0</v>
      </c>
      <c r="H86" s="440">
        <f>IF(з!H86-бз!H86-бс!H86-м!H86&lt;0,з!H86-бз!H86-бс!H86-м!H86,0)</f>
        <v>0</v>
      </c>
      <c r="I86" s="439">
        <f>IF(з!I86-бз!I86-бс!I86-м!I86&lt;0,з!I86-бз!I86-бс!I86-м!I86,0)</f>
        <v>0</v>
      </c>
      <c r="T86" s="723">
        <f t="shared" si="3"/>
        <v>0</v>
      </c>
    </row>
    <row r="87" spans="1:20" ht="12.75">
      <c r="A87" s="781"/>
      <c r="B87" s="721"/>
      <c r="C87" s="266">
        <v>401</v>
      </c>
      <c r="D87" s="266" t="s">
        <v>78</v>
      </c>
      <c r="E87" s="119"/>
      <c r="F87" s="68">
        <f>IF(з!F87-бз!F87-бс!F87-м!F87&lt;0,з!F87-бз!F87-бс!F87-м!F87,0)</f>
        <v>0</v>
      </c>
      <c r="G87" s="69">
        <f>IF(з!G87-бз!G87-бс!G87-м!G87&lt;0,з!G87-бз!G87-бс!G87-м!G87,0)</f>
        <v>0</v>
      </c>
      <c r="H87" s="70">
        <f>IF(з!H87-бз!H87-бс!H87-м!H87&lt;0,з!H87-бз!H87-бс!H87-м!H87,0)</f>
        <v>0</v>
      </c>
      <c r="I87" s="69">
        <f>IF(з!I87-бз!I87-бс!I87-м!I87&lt;0,з!I87-бз!I87-бс!I87-м!I87,0)</f>
        <v>0</v>
      </c>
      <c r="T87" s="723">
        <f t="shared" si="3"/>
        <v>0</v>
      </c>
    </row>
    <row r="88" spans="1:20" s="263" customFormat="1" ht="12.75">
      <c r="A88" s="300"/>
      <c r="B88" s="301"/>
      <c r="C88" s="302"/>
      <c r="D88" s="303"/>
      <c r="E88" s="184"/>
      <c r="F88" s="185">
        <f>IF(з!F88-бз!F88-бс!F88-м!F88&lt;0,з!F88-бз!F88-бс!F88-м!F88,0)</f>
        <v>0</v>
      </c>
      <c r="G88" s="186">
        <f>IF(з!G88-бз!G88-бс!G88-м!G88&lt;0,з!G88-бз!G88-бс!G88-м!G88,0)</f>
        <v>0</v>
      </c>
      <c r="H88" s="187">
        <f>IF(з!H88-бз!H88-бс!H88-м!H88&lt;0,з!H88-бз!H88-бс!H88-м!H88,0)</f>
        <v>0</v>
      </c>
      <c r="I88" s="186">
        <f>IF(з!I88-бз!I88-бс!I88-м!I88&lt;0,з!I88-бз!I88-бс!I88-м!I88,0)</f>
        <v>0</v>
      </c>
      <c r="J88" s="710"/>
      <c r="K88" s="710"/>
      <c r="L88" s="710"/>
      <c r="M88" s="710"/>
      <c r="N88" s="710"/>
      <c r="O88" s="710"/>
      <c r="P88" s="710"/>
      <c r="Q88" s="710"/>
      <c r="R88" s="710"/>
      <c r="S88" s="710"/>
      <c r="T88" s="723">
        <f t="shared" si="3"/>
        <v>0</v>
      </c>
    </row>
    <row r="89" spans="1:20" ht="12.75">
      <c r="A89" s="280">
        <v>9</v>
      </c>
      <c r="B89" s="281" t="s">
        <v>81</v>
      </c>
      <c r="C89" s="248">
        <v>410</v>
      </c>
      <c r="D89" s="248" t="s">
        <v>15</v>
      </c>
      <c r="E89" s="782"/>
      <c r="F89" s="441">
        <f>IF(з!F89-бз!F89-бс!F89-м!F89&lt;0,з!F89-бз!F89-бс!F89-м!F89,0)</f>
        <v>0</v>
      </c>
      <c r="G89" s="442">
        <f>IF(з!G89-бз!G89-бс!G89-м!G89&lt;0,з!G89-бз!G89-бс!G89-м!G89,0)</f>
        <v>0</v>
      </c>
      <c r="H89" s="443">
        <f>IF(з!H89-бз!H89-бс!H89-м!H89&lt;0,з!H89-бз!H89-бс!H89-м!H89,0)</f>
        <v>0</v>
      </c>
      <c r="I89" s="442">
        <f>IF(з!I89-бз!I89-бс!I89-м!I89&lt;0,з!I89-бз!I89-бс!I89-м!I89,0)</f>
        <v>0</v>
      </c>
      <c r="T89" s="723">
        <f t="shared" si="3"/>
        <v>0</v>
      </c>
    </row>
    <row r="90" spans="1:20" ht="12.75">
      <c r="A90" s="266">
        <v>10</v>
      </c>
      <c r="B90" s="163" t="s">
        <v>172</v>
      </c>
      <c r="C90" s="266">
        <v>240</v>
      </c>
      <c r="D90" s="266" t="s">
        <v>19</v>
      </c>
      <c r="E90" s="119"/>
      <c r="F90" s="68">
        <f>IF(з!F90-бз!F90-бс!F90-м!F90&lt;0,з!F90-бз!F90-бс!F90-м!F90,0)</f>
        <v>0</v>
      </c>
      <c r="G90" s="69">
        <f>IF(з!G90-бз!G90-бс!G90-м!G90&lt;0,з!G90-бз!G90-бс!G90-м!G90,0)</f>
        <v>0</v>
      </c>
      <c r="H90" s="70">
        <f>IF(з!H90-бз!H90-бс!H90-м!H90&lt;0,з!H90-бз!H90-бс!H90-м!H90,0)</f>
        <v>0</v>
      </c>
      <c r="I90" s="69">
        <f>IF(з!I90-бз!I90-бс!I90-м!I90&lt;0,з!I90-бз!I90-бс!I90-м!I90,0)</f>
        <v>0</v>
      </c>
      <c r="T90" s="723">
        <f t="shared" si="3"/>
        <v>0</v>
      </c>
    </row>
    <row r="91" spans="1:20" ht="12.75">
      <c r="A91" s="266"/>
      <c r="B91" s="748"/>
      <c r="C91" s="749"/>
      <c r="D91" s="749"/>
      <c r="E91" s="119"/>
      <c r="F91" s="421">
        <f>IF(з!F91-бз!F91-бс!F91-м!F91&lt;0,з!F91-бз!F91-бс!F91-м!F91,0)</f>
        <v>0</v>
      </c>
      <c r="G91" s="422">
        <f>IF(з!G91-бз!G91-бс!G91-м!G91&lt;0,з!G91-бз!G91-бс!G91-м!G91,0)</f>
        <v>0</v>
      </c>
      <c r="H91" s="423">
        <f>IF(з!H91-бз!H91-бс!H91-м!H91&lt;0,з!H91-бз!H91-бс!H91-м!H91,0)</f>
        <v>0</v>
      </c>
      <c r="I91" s="422">
        <f>IF(з!I91-бз!I91-бс!I91-м!I91&lt;0,з!I91-бз!I91-бс!I91-м!I91,0)</f>
        <v>0</v>
      </c>
      <c r="T91" s="723">
        <f t="shared" si="3"/>
        <v>0</v>
      </c>
    </row>
    <row r="92" spans="1:20" ht="12.75">
      <c r="A92" s="266"/>
      <c r="B92" s="748"/>
      <c r="C92" s="749"/>
      <c r="D92" s="749"/>
      <c r="E92" s="119"/>
      <c r="F92" s="421">
        <f>IF(з!F92-бз!F92-бс!F92-м!F92&lt;0,з!F92-бз!F92-бс!F92-м!F92,0)</f>
        <v>0</v>
      </c>
      <c r="G92" s="422">
        <f>IF(з!G92-бз!G92-бс!G92-м!G92&lt;0,з!G92-бз!G92-бс!G92-м!G92,0)</f>
        <v>0</v>
      </c>
      <c r="H92" s="423">
        <f>IF(з!H92-бз!H92-бс!H92-м!H92&lt;0,з!H92-бз!H92-бс!H92-м!H92,0)</f>
        <v>0</v>
      </c>
      <c r="I92" s="422">
        <f>IF(з!I92-бз!I92-бс!I92-м!I92&lt;0,з!I92-бз!I92-бс!I92-м!I92,0)</f>
        <v>0</v>
      </c>
      <c r="T92" s="723">
        <f t="shared" si="3"/>
        <v>0</v>
      </c>
    </row>
    <row r="93" spans="1:20" ht="12.75">
      <c r="A93" s="266"/>
      <c r="B93" s="748"/>
      <c r="C93" s="749"/>
      <c r="D93" s="749"/>
      <c r="E93" s="119"/>
      <c r="F93" s="421">
        <f>IF(з!F93-бз!F93-бс!F93-м!F93&lt;0,з!F93-бз!F93-бс!F93-м!F93,0)</f>
        <v>0</v>
      </c>
      <c r="G93" s="422">
        <f>IF(з!G93-бз!G93-бс!G93-м!G93&lt;0,з!G93-бз!G93-бс!G93-м!G93,0)</f>
        <v>0</v>
      </c>
      <c r="H93" s="423">
        <f>IF(з!H93-бз!H93-бс!H93-м!H93&lt;0,з!H93-бз!H93-бс!H93-м!H93,0)</f>
        <v>0</v>
      </c>
      <c r="I93" s="422">
        <f>IF(з!I93-бз!I93-бс!I93-м!I93&lt;0,з!I93-бз!I93-бс!I93-м!I93,0)</f>
        <v>0</v>
      </c>
      <c r="T93" s="723">
        <f t="shared" si="3"/>
        <v>0</v>
      </c>
    </row>
    <row r="94" spans="1:20" ht="13.5" thickBot="1">
      <c r="A94" s="266"/>
      <c r="B94" s="748"/>
      <c r="C94" s="749"/>
      <c r="D94" s="749"/>
      <c r="E94" s="119"/>
      <c r="F94" s="421">
        <f>IF(з!F94-бз!F94-бс!F94-м!F94&lt;0,з!F94-бз!F94-бс!F94-м!F94,0)</f>
        <v>0</v>
      </c>
      <c r="G94" s="422">
        <f>IF(з!G94-бз!G94-бс!G94-м!G94&lt;0,з!G94-бз!G94-бс!G94-м!G94,0)</f>
        <v>0</v>
      </c>
      <c r="H94" s="423">
        <f>IF(з!H94-бз!H94-бс!H94-м!H94&lt;0,з!H94-бз!H94-бс!H94-м!H94,0)</f>
        <v>0</v>
      </c>
      <c r="I94" s="422">
        <f>IF(з!I94-бз!I94-бс!I94-м!I94&lt;0,з!I94-бз!I94-бс!I94-м!I94,0)</f>
        <v>0</v>
      </c>
      <c r="T94" s="723">
        <f t="shared" si="3"/>
        <v>0</v>
      </c>
    </row>
    <row r="95" spans="1:20" ht="15.75" thickBot="1">
      <c r="A95" s="269"/>
      <c r="B95" s="179" t="s">
        <v>82</v>
      </c>
      <c r="C95" s="270">
        <v>430</v>
      </c>
      <c r="D95" s="271" t="s">
        <v>19</v>
      </c>
      <c r="E95" s="119"/>
      <c r="F95" s="147">
        <f>IF(з!F95-бз!F95-бс!F95-м!F95&lt;0,з!F95-бз!F95-бс!F95-м!F95,0)</f>
        <v>0</v>
      </c>
      <c r="G95" s="73">
        <f>IF(з!G95-бз!G95-бс!G95-м!G95&lt;0,з!G95-бз!G95-бс!G95-м!G95,0)</f>
        <v>0</v>
      </c>
      <c r="H95" s="180">
        <f>IF(з!H95-бз!H95-бс!H95-м!H95&lt;0,з!H95-бз!H95-бс!H95-м!H95,0)</f>
        <v>0</v>
      </c>
      <c r="I95" s="73">
        <f>IF(з!I95-бз!I95-бс!I95-м!I95&lt;0,з!I95-бз!I95-бс!I95-м!I95,0)</f>
        <v>0</v>
      </c>
      <c r="T95" s="723">
        <f t="shared" si="3"/>
        <v>0</v>
      </c>
    </row>
    <row r="96" spans="1:20" s="716" customFormat="1" ht="12.75">
      <c r="A96" s="783" t="s">
        <v>26</v>
      </c>
      <c r="B96" s="784" t="s">
        <v>79</v>
      </c>
      <c r="C96" s="785">
        <v>440</v>
      </c>
      <c r="D96" s="314" t="s">
        <v>80</v>
      </c>
      <c r="E96" s="348"/>
      <c r="F96" s="441">
        <f>IF(з!F96-бз!F96-бс!F96-м!F96&lt;0,з!F96-бз!F96-бс!F96-м!F96,0)</f>
        <v>0</v>
      </c>
      <c r="G96" s="442">
        <f>IF(з!G96-бз!G96-бс!G96-м!G96&lt;0,з!G96-бз!G96-бс!G96-м!G96,0)</f>
        <v>0</v>
      </c>
      <c r="H96" s="443">
        <f>IF(з!H96-бз!H96-бс!H96-м!H96&lt;0,з!H96-бз!H96-бс!H96-м!H96,0)</f>
        <v>0</v>
      </c>
      <c r="I96" s="442">
        <f>IF(з!I96-бз!I96-бс!I96-м!I96&lt;0,з!I96-бз!I96-бс!I96-м!I96,0)</f>
        <v>0</v>
      </c>
      <c r="J96" s="710"/>
      <c r="K96" s="710"/>
      <c r="L96" s="710"/>
      <c r="M96" s="710"/>
      <c r="N96" s="710"/>
      <c r="O96" s="710"/>
      <c r="P96" s="710"/>
      <c r="Q96" s="710"/>
      <c r="R96" s="710"/>
      <c r="S96" s="710"/>
      <c r="T96" s="723">
        <f t="shared" si="3"/>
        <v>0</v>
      </c>
    </row>
    <row r="97" spans="1:20" s="738" customFormat="1" ht="15">
      <c r="A97" s="733"/>
      <c r="B97" s="786" t="s">
        <v>83</v>
      </c>
      <c r="C97" s="735"/>
      <c r="D97" s="735"/>
      <c r="E97" s="348"/>
      <c r="F97" s="468"/>
      <c r="G97" s="468"/>
      <c r="H97" s="468"/>
      <c r="I97" s="468"/>
      <c r="J97" s="710"/>
      <c r="K97" s="710"/>
      <c r="L97" s="710"/>
      <c r="M97" s="710"/>
      <c r="N97" s="710"/>
      <c r="O97" s="710"/>
      <c r="P97" s="710"/>
      <c r="Q97" s="710"/>
      <c r="R97" s="710"/>
      <c r="S97" s="710"/>
      <c r="T97" s="737"/>
    </row>
    <row r="98" spans="1:20" ht="12.75">
      <c r="A98" s="280">
        <v>1</v>
      </c>
      <c r="B98" s="281" t="s">
        <v>84</v>
      </c>
      <c r="C98" s="282">
        <v>450</v>
      </c>
      <c r="D98" s="266" t="s">
        <v>56</v>
      </c>
      <c r="E98" s="119"/>
      <c r="F98" s="75">
        <f>IF(з!F98-бз!F98-бс!F98-м!F98&lt;0,з!F98-бз!F98-бс!F98-м!F98,0)</f>
        <v>0</v>
      </c>
      <c r="G98" s="91">
        <f>IF(з!G98-бз!G98-бс!G98-м!G98&lt;0,з!G98-бз!G98-бс!G98-м!G98,0)</f>
        <v>0</v>
      </c>
      <c r="H98" s="76">
        <f>IF(з!H98-бз!H98-бс!H98-м!H98&lt;0,з!H98-бз!H98-бс!H98-м!H98,0)</f>
        <v>0</v>
      </c>
      <c r="I98" s="91">
        <f>IF(з!I98-бз!I98-бс!I98-м!I98&lt;0,з!I98-бз!I98-бс!I98-м!I98,0)</f>
        <v>0</v>
      </c>
      <c r="T98" s="723">
        <f aca="true" t="shared" si="4" ref="T98:T114">SUM(F98:S98)</f>
        <v>0</v>
      </c>
    </row>
    <row r="99" spans="1:20" ht="12.75">
      <c r="A99" s="720">
        <v>2</v>
      </c>
      <c r="B99" s="787" t="s">
        <v>85</v>
      </c>
      <c r="C99" s="248">
        <v>460</v>
      </c>
      <c r="D99" s="248" t="s">
        <v>56</v>
      </c>
      <c r="E99" s="119"/>
      <c r="F99" s="68">
        <f>IF(з!F99-бз!F99-бс!F99-м!F99&lt;0,з!F99-бз!F99-бс!F99-м!F99,0)</f>
        <v>0</v>
      </c>
      <c r="G99" s="69">
        <f>IF(з!G99-бз!G99-бс!G99-м!G99&lt;0,з!G99-бз!G99-бс!G99-м!G99,0)</f>
        <v>0</v>
      </c>
      <c r="H99" s="70">
        <f>IF(з!H99-бз!H99-бс!H99-м!H99&lt;0,з!H99-бз!H99-бс!H99-м!H99,0)</f>
        <v>0</v>
      </c>
      <c r="I99" s="69">
        <f>IF(з!I99-бз!I99-бс!I99-м!I99&lt;0,з!I99-бз!I99-бс!I99-м!I99,0)</f>
        <v>0</v>
      </c>
      <c r="T99" s="723">
        <f t="shared" si="4"/>
        <v>0</v>
      </c>
    </row>
    <row r="100" spans="1:20" ht="12.75">
      <c r="A100" s="788">
        <v>3</v>
      </c>
      <c r="B100" s="789" t="s">
        <v>86</v>
      </c>
      <c r="C100" s="248">
        <v>470</v>
      </c>
      <c r="D100" s="248" t="s">
        <v>56</v>
      </c>
      <c r="E100" s="119"/>
      <c r="F100" s="68">
        <f>IF(з!F100-бз!F100-бс!F100-м!F100&lt;0,з!F100-бз!F100-бс!F100-м!F100,0)</f>
        <v>0</v>
      </c>
      <c r="G100" s="69">
        <f>IF(з!G100-бз!G100-бс!G100-м!G100&lt;0,з!G100-бз!G100-бс!G100-м!G100,0)</f>
        <v>0</v>
      </c>
      <c r="H100" s="70">
        <f>IF(з!H100-бз!H100-бс!H100-м!H100&lt;0,з!H100-бз!H100-бс!H100-м!H100,0)</f>
        <v>0</v>
      </c>
      <c r="I100" s="69">
        <f>IF(з!I100-бз!I100-бс!I100-м!I100&lt;0,з!I100-бз!I100-бс!I100-м!I100,0)</f>
        <v>0</v>
      </c>
      <c r="T100" s="723">
        <f t="shared" si="4"/>
        <v>0</v>
      </c>
    </row>
    <row r="101" spans="1:20" ht="12.75">
      <c r="A101" s="769">
        <v>4</v>
      </c>
      <c r="B101" s="281" t="s">
        <v>87</v>
      </c>
      <c r="C101" s="768">
        <v>480</v>
      </c>
      <c r="D101" s="248" t="s">
        <v>88</v>
      </c>
      <c r="E101" s="119"/>
      <c r="F101" s="68">
        <f>IF(з!F101-бз!F101-бс!F101-м!F101&lt;0,з!F101-бз!F101-бс!F101-м!F101,0)</f>
        <v>0</v>
      </c>
      <c r="G101" s="69">
        <f>IF(з!G101-бз!G101-бс!G101-м!G101&lt;0,з!G101-бз!G101-бс!G101-м!G101,0)</f>
        <v>0</v>
      </c>
      <c r="H101" s="70">
        <f>IF(з!H101-бз!H101-бс!H101-м!H101&lt;0,з!H101-бз!H101-бс!H101-м!H101,0)</f>
        <v>0</v>
      </c>
      <c r="I101" s="69">
        <f>IF(з!I101-бз!I101-бс!I101-м!I101&lt;0,з!I101-бз!I101-бс!I101-м!I101,0)</f>
        <v>0</v>
      </c>
      <c r="T101" s="723">
        <f t="shared" si="4"/>
        <v>0</v>
      </c>
    </row>
    <row r="102" spans="1:20" ht="12.75">
      <c r="A102" s="769">
        <v>5</v>
      </c>
      <c r="B102" s="790" t="s">
        <v>89</v>
      </c>
      <c r="C102" s="791">
        <v>490</v>
      </c>
      <c r="D102" s="313" t="s">
        <v>19</v>
      </c>
      <c r="E102" s="119"/>
      <c r="F102" s="68">
        <f>IF(з!F102-бз!F102-бс!F102-м!F102&lt;0,з!F102-бз!F102-бс!F102-м!F102,0)</f>
        <v>0</v>
      </c>
      <c r="G102" s="69">
        <f>IF(з!G102-бз!G102-бс!G102-м!G102&lt;0,з!G102-бз!G102-бс!G102-м!G102,0)</f>
        <v>0</v>
      </c>
      <c r="H102" s="70">
        <f>IF(з!H102-бз!H102-бс!H102-м!H102&lt;0,з!H102-бз!H102-бс!H102-м!H102,0)</f>
        <v>0</v>
      </c>
      <c r="I102" s="69">
        <f>IF(з!I102-бз!I102-бс!I102-м!I102&lt;0,з!I102-бз!I102-бс!I102-м!I102,0)</f>
        <v>0</v>
      </c>
      <c r="T102" s="723">
        <f t="shared" si="4"/>
        <v>0</v>
      </c>
    </row>
    <row r="103" spans="1:20" ht="12.75">
      <c r="A103" s="280">
        <v>6</v>
      </c>
      <c r="B103" s="790" t="s">
        <v>90</v>
      </c>
      <c r="C103" s="791">
        <v>500</v>
      </c>
      <c r="D103" s="313" t="s">
        <v>19</v>
      </c>
      <c r="E103" s="119"/>
      <c r="F103" s="68">
        <f>IF(з!F103-бз!F103-бс!F103-м!F103&lt;0,з!F103-бз!F103-бс!F103-м!F103,0)</f>
        <v>0</v>
      </c>
      <c r="G103" s="69">
        <f>IF(з!G103-бз!G103-бс!G103-м!G103&lt;0,з!G103-бз!G103-бс!G103-м!G103,0)</f>
        <v>0</v>
      </c>
      <c r="H103" s="70">
        <f>IF(з!H103-бз!H103-бс!H103-м!H103&lt;0,з!H103-бз!H103-бс!H103-м!H103,0)</f>
        <v>0</v>
      </c>
      <c r="I103" s="69">
        <f>IF(з!I103-бз!I103-бс!I103-м!I103&lt;0,з!I103-бз!I103-бс!I103-м!I103,0)</f>
        <v>0</v>
      </c>
      <c r="T103" s="723">
        <f t="shared" si="4"/>
        <v>0</v>
      </c>
    </row>
    <row r="104" spans="1:20" ht="12.75">
      <c r="A104" s="280">
        <v>7</v>
      </c>
      <c r="B104" s="790" t="s">
        <v>91</v>
      </c>
      <c r="C104" s="792">
        <v>510</v>
      </c>
      <c r="D104" s="314" t="s">
        <v>92</v>
      </c>
      <c r="E104" s="119"/>
      <c r="F104" s="68">
        <f>IF(з!F104-бз!F104-бс!F104-м!F104&lt;0,з!F104-бз!F104-бс!F104-м!F104,0)</f>
        <v>0</v>
      </c>
      <c r="G104" s="69">
        <f>IF(з!G104-бз!G104-бс!G104-м!G104&lt;0,з!G104-бз!G104-бс!G104-м!G104,0)</f>
        <v>0</v>
      </c>
      <c r="H104" s="70">
        <f>IF(з!H104-бз!H104-бс!H104-м!H104&lt;0,з!H104-бз!H104-бс!H104-м!H104,0)</f>
        <v>0</v>
      </c>
      <c r="I104" s="69">
        <f>IF(з!I104-бз!I104-бс!I104-м!I104&lt;0,з!I104-бз!I104-бс!I104-м!I104,0)</f>
        <v>0</v>
      </c>
      <c r="T104" s="723">
        <f t="shared" si="4"/>
        <v>0</v>
      </c>
    </row>
    <row r="105" spans="1:20" ht="15">
      <c r="A105" s="720">
        <v>8</v>
      </c>
      <c r="B105" s="793" t="s">
        <v>93</v>
      </c>
      <c r="C105" s="794">
        <v>520</v>
      </c>
      <c r="D105" s="795" t="s">
        <v>19</v>
      </c>
      <c r="E105" s="119"/>
      <c r="F105" s="68">
        <f>IF(з!F105-бз!F105-бс!F105-м!F105&lt;0,з!F105-бз!F105-бс!F105-м!F105,0)</f>
        <v>0</v>
      </c>
      <c r="G105" s="69">
        <f>IF(з!G105-бз!G105-бс!G105-м!G105&lt;0,з!G105-бз!G105-бс!G105-м!G105,0)</f>
        <v>0</v>
      </c>
      <c r="H105" s="70">
        <f>IF(з!H105-бз!H105-бс!H105-м!H105&lt;0,з!H105-бз!H105-бс!H105-м!H105,0)</f>
        <v>0</v>
      </c>
      <c r="I105" s="69">
        <f>IF(з!I105-бз!I105-бс!I105-м!I105&lt;0,з!I105-бз!I105-бс!I105-м!I105,0)</f>
        <v>0</v>
      </c>
      <c r="T105" s="723">
        <f t="shared" si="4"/>
        <v>0</v>
      </c>
    </row>
    <row r="106" spans="1:20" ht="12.75">
      <c r="A106" s="280">
        <v>9</v>
      </c>
      <c r="B106" s="790" t="s">
        <v>94</v>
      </c>
      <c r="C106" s="313">
        <v>530</v>
      </c>
      <c r="D106" s="313" t="s">
        <v>19</v>
      </c>
      <c r="E106" s="119"/>
      <c r="F106" s="68">
        <f>IF(з!F106-бз!F106-бс!F106-м!F106&lt;0,з!F106-бз!F106-бс!F106-м!F106,0)</f>
        <v>0</v>
      </c>
      <c r="G106" s="69">
        <f>IF(з!G106-бз!G106-бс!G106-м!G106&lt;0,з!G106-бз!G106-бс!G106-м!G106,0)</f>
        <v>0</v>
      </c>
      <c r="H106" s="70">
        <f>IF(з!H106-бз!H106-бс!H106-м!H106&lt;0,з!H106-бз!H106-бс!H106-м!H106,0)</f>
        <v>0</v>
      </c>
      <c r="I106" s="69">
        <f>IF(з!I106-бз!I106-бс!I106-м!I106&lt;0,з!I106-бз!I106-бс!I106-м!I106,0)</f>
        <v>0</v>
      </c>
      <c r="T106" s="723">
        <f t="shared" si="4"/>
        <v>0</v>
      </c>
    </row>
    <row r="107" spans="1:20" ht="12.75">
      <c r="A107" s="280">
        <v>10</v>
      </c>
      <c r="B107" s="790" t="s">
        <v>95</v>
      </c>
      <c r="C107" s="313">
        <v>540</v>
      </c>
      <c r="D107" s="313" t="s">
        <v>19</v>
      </c>
      <c r="E107" s="119"/>
      <c r="F107" s="68">
        <f>IF(з!F107-бз!F107-бс!F107-м!F107&lt;0,з!F107-бз!F107-бс!F107-м!F107,0)</f>
        <v>0</v>
      </c>
      <c r="G107" s="69">
        <f>IF(з!G107-бз!G107-бс!G107-м!G107&lt;0,з!G107-бз!G107-бс!G107-м!G107,0)</f>
        <v>0</v>
      </c>
      <c r="H107" s="70">
        <f>IF(з!H107-бз!H107-бс!H107-м!H107&lt;0,з!H107-бз!H107-бс!H107-м!H107,0)</f>
        <v>0</v>
      </c>
      <c r="I107" s="69">
        <f>IF(з!I107-бз!I107-бс!I107-м!I107&lt;0,з!I107-бз!I107-бс!I107-м!I107,0)</f>
        <v>0</v>
      </c>
      <c r="T107" s="723">
        <f t="shared" si="4"/>
        <v>0</v>
      </c>
    </row>
    <row r="108" spans="1:20" ht="12.75">
      <c r="A108" s="266">
        <v>11</v>
      </c>
      <c r="B108" s="163" t="s">
        <v>172</v>
      </c>
      <c r="C108" s="266">
        <v>240</v>
      </c>
      <c r="D108" s="266" t="s">
        <v>19</v>
      </c>
      <c r="E108" s="119"/>
      <c r="F108" s="68">
        <f>IF(з!F108-бз!F108-бс!F108-м!F108&lt;0,з!F108-бз!F108-бс!F108-м!F108,0)</f>
        <v>0</v>
      </c>
      <c r="G108" s="69">
        <f>IF(з!G108-бз!G108-бс!G108-м!G108&lt;0,з!G108-бз!G108-бс!G108-м!G108,0)</f>
        <v>0</v>
      </c>
      <c r="H108" s="70">
        <f>IF(з!H108-бз!H108-бс!H108-м!H108&lt;0,з!H108-бз!H108-бс!H108-м!H108,0)</f>
        <v>0</v>
      </c>
      <c r="I108" s="69">
        <f>IF(з!I108-бз!I108-бс!I108-м!I108&lt;0,з!I108-бз!I108-бс!I108-м!I108,0)</f>
        <v>0</v>
      </c>
      <c r="T108" s="723">
        <f t="shared" si="4"/>
        <v>0</v>
      </c>
    </row>
    <row r="109" spans="1:20" ht="12.75">
      <c r="A109" s="266"/>
      <c r="B109" s="748"/>
      <c r="C109" s="749"/>
      <c r="D109" s="749"/>
      <c r="E109" s="119"/>
      <c r="F109" s="421">
        <f>IF(з!F109-бз!F109-бс!F109-м!F109&lt;0,з!F109-бз!F109-бс!F109-м!F109,0)</f>
        <v>0</v>
      </c>
      <c r="G109" s="422">
        <f>IF(з!G109-бз!G109-бс!G109-м!G109&lt;0,з!G109-бз!G109-бс!G109-м!G109,0)</f>
        <v>0</v>
      </c>
      <c r="H109" s="423">
        <f>IF(з!H109-бз!H109-бс!H109-м!H109&lt;0,з!H109-бз!H109-бс!H109-м!H109,0)</f>
        <v>0</v>
      </c>
      <c r="I109" s="422">
        <f>IF(з!I109-бз!I109-бс!I109-м!I109&lt;0,з!I109-бз!I109-бс!I109-м!I109,0)</f>
        <v>0</v>
      </c>
      <c r="T109" s="723">
        <f t="shared" si="4"/>
        <v>0</v>
      </c>
    </row>
    <row r="110" spans="1:20" ht="12.75">
      <c r="A110" s="266"/>
      <c r="B110" s="748"/>
      <c r="C110" s="749"/>
      <c r="D110" s="749"/>
      <c r="E110" s="119"/>
      <c r="F110" s="421">
        <f>IF(з!F110-бз!F110-бс!F110-м!F110&lt;0,з!F110-бз!F110-бс!F110-м!F110,0)</f>
        <v>0</v>
      </c>
      <c r="G110" s="422">
        <f>IF(з!G110-бз!G110-бс!G110-м!G110&lt;0,з!G110-бз!G110-бс!G110-м!G110,0)</f>
        <v>0</v>
      </c>
      <c r="H110" s="423">
        <f>IF(з!H110-бз!H110-бс!H110-м!H110&lt;0,з!H110-бз!H110-бс!H110-м!H110,0)</f>
        <v>0</v>
      </c>
      <c r="I110" s="422">
        <f>IF(з!I110-бз!I110-бс!I110-м!I110&lt;0,з!I110-бз!I110-бс!I110-м!I110,0)</f>
        <v>0</v>
      </c>
      <c r="T110" s="723">
        <f t="shared" si="4"/>
        <v>0</v>
      </c>
    </row>
    <row r="111" spans="1:20" ht="12.75">
      <c r="A111" s="266"/>
      <c r="B111" s="748"/>
      <c r="C111" s="749"/>
      <c r="D111" s="749"/>
      <c r="E111" s="119"/>
      <c r="F111" s="421">
        <f>IF(з!F111-бз!F111-бс!F111-м!F111&lt;0,з!F111-бз!F111-бс!F111-м!F111,0)</f>
        <v>0</v>
      </c>
      <c r="G111" s="422">
        <f>IF(з!G111-бз!G111-бс!G111-м!G111&lt;0,з!G111-бз!G111-бс!G111-м!G111,0)</f>
        <v>0</v>
      </c>
      <c r="H111" s="423">
        <f>IF(з!H111-бз!H111-бс!H111-м!H111&lt;0,з!H111-бз!H111-бс!H111-м!H111,0)</f>
        <v>0</v>
      </c>
      <c r="I111" s="422">
        <f>IF(з!I111-бз!I111-бс!I111-м!I111&lt;0,з!I111-бз!I111-бс!I111-м!I111,0)</f>
        <v>0</v>
      </c>
      <c r="T111" s="723">
        <f t="shared" si="4"/>
        <v>0</v>
      </c>
    </row>
    <row r="112" spans="1:20" ht="12.75">
      <c r="A112" s="266"/>
      <c r="B112" s="748"/>
      <c r="C112" s="749"/>
      <c r="D112" s="749"/>
      <c r="E112" s="119"/>
      <c r="F112" s="421">
        <f>IF(з!F112-бз!F112-бс!F112-м!F112&lt;0,з!F112-бз!F112-бс!F112-м!F112,0)</f>
        <v>0</v>
      </c>
      <c r="G112" s="422">
        <f>IF(з!G112-бз!G112-бс!G112-м!G112&lt;0,з!G112-бз!G112-бс!G112-м!G112,0)</f>
        <v>0</v>
      </c>
      <c r="H112" s="423">
        <f>IF(з!H112-бз!H112-бс!H112-м!H112&lt;0,з!H112-бз!H112-бс!H112-м!H112,0)</f>
        <v>0</v>
      </c>
      <c r="I112" s="422">
        <f>IF(з!I112-бз!I112-бс!I112-м!I112&lt;0,з!I112-бз!I112-бс!I112-м!I112,0)</f>
        <v>0</v>
      </c>
      <c r="T112" s="723">
        <f t="shared" si="4"/>
        <v>0</v>
      </c>
    </row>
    <row r="113" spans="1:20" s="263" customFormat="1" ht="15.75" customHeight="1" thickBot="1">
      <c r="A113" s="188"/>
      <c r="B113" s="189"/>
      <c r="C113" s="190"/>
      <c r="D113" s="191"/>
      <c r="E113" s="184"/>
      <c r="F113" s="192">
        <f>IF(з!F113-бз!F113-бс!F113-м!F113&lt;0,з!F113-бз!F113-бс!F113-м!F113,0)</f>
        <v>0</v>
      </c>
      <c r="G113" s="193">
        <f>IF(з!G113-бз!G113-бс!G113-м!G113&lt;0,з!G113-бз!G113-бс!G113-м!G113,0)</f>
        <v>0</v>
      </c>
      <c r="H113" s="194">
        <f>IF(з!H113-бз!H113-бс!H113-м!H113&lt;0,з!H113-бз!H113-бс!H113-м!H113,0)</f>
        <v>0</v>
      </c>
      <c r="I113" s="193">
        <f>IF(з!I113-бз!I113-бс!I113-м!I113&lt;0,з!I113-бз!I113-бс!I113-м!I113,0)</f>
        <v>0</v>
      </c>
      <c r="J113" s="710"/>
      <c r="K113" s="710"/>
      <c r="L113" s="710"/>
      <c r="M113" s="710"/>
      <c r="N113" s="710"/>
      <c r="O113" s="710"/>
      <c r="P113" s="710"/>
      <c r="Q113" s="710"/>
      <c r="R113" s="710"/>
      <c r="S113" s="710"/>
      <c r="T113" s="723">
        <f t="shared" si="4"/>
        <v>0</v>
      </c>
    </row>
    <row r="114" spans="1:20" ht="15.75" thickBot="1">
      <c r="A114" s="269"/>
      <c r="B114" s="179" t="s">
        <v>97</v>
      </c>
      <c r="C114" s="270">
        <v>560</v>
      </c>
      <c r="D114" s="271" t="s">
        <v>19</v>
      </c>
      <c r="E114" s="119"/>
      <c r="F114" s="147">
        <f>IF(з!F114-бз!F114-бс!F114-м!F114&lt;0,з!F114-бз!F114-бс!F114-м!F114,0)</f>
        <v>0</v>
      </c>
      <c r="G114" s="73">
        <f>IF(з!G114-бз!G114-бс!G114-м!G114&lt;0,з!G114-бз!G114-бс!G114-м!G114,0)</f>
        <v>0</v>
      </c>
      <c r="H114" s="180">
        <f>IF(з!H114-бз!H114-бс!H114-м!H114&lt;0,з!H114-бз!H114-бс!H114-м!H114,0)</f>
        <v>0</v>
      </c>
      <c r="I114" s="73">
        <f>IF(з!I114-бз!I114-бс!I114-м!I114&lt;0,з!I114-бз!I114-бс!I114-м!I114,0)</f>
        <v>0</v>
      </c>
      <c r="T114" s="723">
        <f t="shared" si="4"/>
        <v>0</v>
      </c>
    </row>
    <row r="115" spans="1:20" s="738" customFormat="1" ht="15">
      <c r="A115" s="796"/>
      <c r="B115" s="797" t="s">
        <v>98</v>
      </c>
      <c r="C115" s="798"/>
      <c r="D115" s="719"/>
      <c r="E115" s="348"/>
      <c r="F115" s="468"/>
      <c r="G115" s="468"/>
      <c r="H115" s="468"/>
      <c r="I115" s="468"/>
      <c r="J115" s="710"/>
      <c r="K115" s="710"/>
      <c r="L115" s="710"/>
      <c r="M115" s="710"/>
      <c r="N115" s="710"/>
      <c r="O115" s="710"/>
      <c r="P115" s="710"/>
      <c r="Q115" s="710"/>
      <c r="R115" s="710"/>
      <c r="S115" s="710"/>
      <c r="T115" s="737"/>
    </row>
    <row r="116" spans="1:20" ht="12.75">
      <c r="A116" s="720">
        <v>1</v>
      </c>
      <c r="B116" s="793" t="s">
        <v>99</v>
      </c>
      <c r="C116" s="314">
        <v>570</v>
      </c>
      <c r="D116" s="314" t="s">
        <v>15</v>
      </c>
      <c r="E116" s="119"/>
      <c r="F116" s="75">
        <f>IF(з!F116-бз!F116-бс!F116-м!F116&lt;0,з!F116-бз!F116-бс!F116-м!F116,0)</f>
        <v>0</v>
      </c>
      <c r="G116" s="91">
        <f>IF(з!G116-бз!G116-бс!G116-м!G116&lt;0,з!G116-бз!G116-бс!G116-м!G116,0)</f>
        <v>0</v>
      </c>
      <c r="H116" s="76">
        <f>IF(з!H116-бз!H116-бс!H116-м!H116&lt;0,з!H116-бз!H116-бс!H116-м!H116,0)</f>
        <v>0</v>
      </c>
      <c r="I116" s="91">
        <f>IF(з!I116-бз!I116-бс!I116-м!I116&lt;0,з!I116-бз!I116-бс!I116-м!I116,0)</f>
        <v>0</v>
      </c>
      <c r="T116" s="723">
        <f aca="true" t="shared" si="5" ref="T116:T128">SUM(F116:S116)</f>
        <v>0</v>
      </c>
    </row>
    <row r="117" spans="1:20" ht="12.75">
      <c r="A117" s="293">
        <v>2</v>
      </c>
      <c r="B117" s="790" t="s">
        <v>100</v>
      </c>
      <c r="C117" s="313">
        <v>580</v>
      </c>
      <c r="D117" s="313" t="s">
        <v>19</v>
      </c>
      <c r="E117" s="119"/>
      <c r="F117" s="68">
        <f>IF(з!F117-бз!F117-бс!F117-м!F117&lt;0,з!F117-бз!F117-бс!F117-м!F117,0)</f>
        <v>0</v>
      </c>
      <c r="G117" s="69">
        <f>IF(з!G117-бз!G117-бс!G117-м!G117&lt;0,з!G117-бз!G117-бс!G117-м!G117,0)</f>
        <v>0</v>
      </c>
      <c r="H117" s="70">
        <f>IF(з!H117-бз!H117-бс!H117-м!H117&lt;0,з!H117-бз!H117-бс!H117-м!H117,0)</f>
        <v>0</v>
      </c>
      <c r="I117" s="69">
        <f>IF(з!I117-бз!I117-бс!I117-м!I117&lt;0,з!I117-бз!I117-бс!I117-м!I117,0)</f>
        <v>0</v>
      </c>
      <c r="T117" s="723">
        <f t="shared" si="5"/>
        <v>0</v>
      </c>
    </row>
    <row r="118" spans="1:20" ht="25.5" customHeight="1">
      <c r="A118" s="293">
        <v>3</v>
      </c>
      <c r="B118" s="196" t="s">
        <v>101</v>
      </c>
      <c r="C118" s="313">
        <v>590</v>
      </c>
      <c r="D118" s="314" t="s">
        <v>15</v>
      </c>
      <c r="E118" s="119"/>
      <c r="F118" s="99">
        <f>IF(з!F118-бз!F118-бс!F118-м!F118&lt;0,з!F118-бз!F118-бс!F118-м!F118,0)</f>
        <v>0</v>
      </c>
      <c r="G118" s="100">
        <f>IF(з!G118-бз!G118-бс!G118-м!G118&lt;0,з!G118-бз!G118-бс!G118-м!G118,0)</f>
        <v>0</v>
      </c>
      <c r="H118" s="101">
        <f>IF(з!H118-бз!H118-бс!H118-м!H118&lt;0,з!H118-бз!H118-бс!H118-м!H118,0)</f>
        <v>0</v>
      </c>
      <c r="I118" s="100">
        <f>IF(з!I118-бз!I118-бс!I118-м!I118&lt;0,з!I118-бз!I118-бс!I118-м!I118,0)</f>
        <v>0</v>
      </c>
      <c r="T118" s="723">
        <f t="shared" si="5"/>
        <v>0</v>
      </c>
    </row>
    <row r="119" spans="1:20" ht="12.75">
      <c r="A119" s="280"/>
      <c r="B119" s="799" t="s">
        <v>102</v>
      </c>
      <c r="C119" s="775">
        <v>591</v>
      </c>
      <c r="D119" s="775" t="s">
        <v>15</v>
      </c>
      <c r="E119" s="119"/>
      <c r="F119" s="435">
        <f>IF(з!F119-бз!F119-бс!F119-м!F119&lt;0,з!F119-бз!F119-бс!F119-м!F119,0)</f>
        <v>0</v>
      </c>
      <c r="G119" s="436">
        <f>IF(з!G119-бз!G119-бс!G119-м!G119&lt;0,з!G119-бз!G119-бс!G119-м!G119,0)</f>
        <v>0</v>
      </c>
      <c r="H119" s="437">
        <f>IF(з!H119-бз!H119-бс!H119-м!H119&lt;0,з!H119-бз!H119-бс!H119-м!H119,0)</f>
        <v>0</v>
      </c>
      <c r="I119" s="436">
        <f>IF(з!I119-бз!I119-бс!I119-м!I119&lt;0,з!I119-бз!I119-бс!I119-м!I119,0)</f>
        <v>0</v>
      </c>
      <c r="T119" s="723">
        <f t="shared" si="5"/>
        <v>0</v>
      </c>
    </row>
    <row r="120" spans="1:20" ht="12.75">
      <c r="A120" s="260"/>
      <c r="B120" s="799" t="s">
        <v>103</v>
      </c>
      <c r="C120" s="775">
        <v>592</v>
      </c>
      <c r="D120" s="775" t="s">
        <v>15</v>
      </c>
      <c r="E120" s="119"/>
      <c r="F120" s="435">
        <f>IF(з!F120-бз!F120-бс!F120-м!F120&lt;0,з!F120-бз!F120-бс!F120-м!F120,0)</f>
        <v>0</v>
      </c>
      <c r="G120" s="436">
        <f>IF(з!G120-бз!G120-бс!G120-м!G120&lt;0,з!G120-бз!G120-бс!G120-м!G120,0)</f>
        <v>0</v>
      </c>
      <c r="H120" s="437">
        <f>IF(з!H120-бз!H120-бс!H120-м!H120&lt;0,з!H120-бз!H120-бс!H120-м!H120,0)</f>
        <v>0</v>
      </c>
      <c r="I120" s="436">
        <f>IF(з!I120-бз!I120-бс!I120-м!I120&lt;0,з!I120-бз!I120-бс!I120-м!I120,0)</f>
        <v>0</v>
      </c>
      <c r="T120" s="723">
        <f t="shared" si="5"/>
        <v>0</v>
      </c>
    </row>
    <row r="121" spans="1:20" ht="12.75">
      <c r="A121" s="280">
        <v>4</v>
      </c>
      <c r="B121" s="747" t="s">
        <v>104</v>
      </c>
      <c r="C121" s="800">
        <v>600</v>
      </c>
      <c r="D121" s="800" t="s">
        <v>71</v>
      </c>
      <c r="E121" s="119"/>
      <c r="F121" s="68">
        <f>IF(з!F121-бз!F121-бс!F121-м!F121&lt;0,з!F121-бз!F121-бс!F121-м!F121,0)</f>
        <v>0</v>
      </c>
      <c r="G121" s="69">
        <f>IF(з!G121-бз!G121-бс!G121-м!G121&lt;0,з!G121-бз!G121-бс!G121-м!G121,0)</f>
        <v>0</v>
      </c>
      <c r="H121" s="70">
        <f>IF(з!H121-бз!H121-бс!H121-м!H121&lt;0,з!H121-бз!H121-бс!H121-м!H121,0)</f>
        <v>0</v>
      </c>
      <c r="I121" s="69">
        <f>IF(з!I121-бз!I121-бс!I121-м!I121&lt;0,з!I121-бз!I121-бс!I121-м!I121,0)</f>
        <v>0</v>
      </c>
      <c r="T121" s="723">
        <f t="shared" si="5"/>
        <v>0</v>
      </c>
    </row>
    <row r="122" spans="1:20" ht="12.75">
      <c r="A122" s="280">
        <v>5</v>
      </c>
      <c r="B122" s="747" t="s">
        <v>105</v>
      </c>
      <c r="C122" s="800">
        <v>610</v>
      </c>
      <c r="D122" s="800" t="s">
        <v>106</v>
      </c>
      <c r="E122" s="119"/>
      <c r="F122" s="68">
        <f>IF(з!F122-бз!F122-бс!F122-м!F122&lt;0,з!F122-бз!F122-бс!F122-м!F122,0)</f>
        <v>0</v>
      </c>
      <c r="G122" s="69">
        <f>IF(з!G122-бз!G122-бс!G122-м!G122&lt;0,з!G122-бз!G122-бс!G122-м!G122,0)</f>
        <v>0</v>
      </c>
      <c r="H122" s="70">
        <f>IF(з!H122-бз!H122-бс!H122-м!H122&lt;0,з!H122-бз!H122-бс!H122-м!H122,0)</f>
        <v>0</v>
      </c>
      <c r="I122" s="69">
        <f>IF(з!I122-бз!I122-бс!I122-м!I122&lt;0,з!I122-бз!I122-бс!I122-м!I122,0)</f>
        <v>0</v>
      </c>
      <c r="T122" s="723">
        <f t="shared" si="5"/>
        <v>0</v>
      </c>
    </row>
    <row r="123" spans="1:20" ht="12.75">
      <c r="A123" s="266">
        <v>11</v>
      </c>
      <c r="B123" s="163" t="s">
        <v>172</v>
      </c>
      <c r="C123" s="266">
        <v>240</v>
      </c>
      <c r="D123" s="266" t="s">
        <v>19</v>
      </c>
      <c r="E123" s="119"/>
      <c r="F123" s="68">
        <f>IF(з!F123-бз!F123-бс!F123-м!F123&lt;0,з!F123-бз!F123-бс!F123-м!F123,0)</f>
        <v>0</v>
      </c>
      <c r="G123" s="69">
        <f>IF(з!G123-бз!G123-бс!G123-м!G123&lt;0,з!G123-бз!G123-бс!G123-м!G123,0)</f>
        <v>0</v>
      </c>
      <c r="H123" s="70">
        <f>IF(з!H123-бз!H123-бс!H123-м!H123&lt;0,з!H123-бз!H123-бс!H123-м!H123,0)</f>
        <v>0</v>
      </c>
      <c r="I123" s="69">
        <f>IF(з!I123-бз!I123-бс!I123-м!I123&lt;0,з!I123-бз!I123-бс!I123-м!I123,0)</f>
        <v>0</v>
      </c>
      <c r="T123" s="723">
        <f t="shared" si="5"/>
        <v>0</v>
      </c>
    </row>
    <row r="124" spans="1:20" ht="12.75">
      <c r="A124" s="266"/>
      <c r="B124" s="748"/>
      <c r="C124" s="749"/>
      <c r="D124" s="749"/>
      <c r="E124" s="119"/>
      <c r="F124" s="421">
        <f>IF(з!F124-бз!F124-бс!F124-м!F124&lt;0,з!F124-бз!F124-бс!F124-м!F124,0)</f>
        <v>0</v>
      </c>
      <c r="G124" s="422">
        <f>IF(з!G124-бз!G124-бс!G124-м!G124&lt;0,з!G124-бз!G124-бс!G124-м!G124,0)</f>
        <v>0</v>
      </c>
      <c r="H124" s="423">
        <f>IF(з!H124-бз!H124-бс!H124-м!H124&lt;0,з!H124-бз!H124-бс!H124-м!H124,0)</f>
        <v>0</v>
      </c>
      <c r="I124" s="422">
        <f>IF(з!I124-бз!I124-бс!I124-м!I124&lt;0,з!I124-бз!I124-бс!I124-м!I124,0)</f>
        <v>0</v>
      </c>
      <c r="T124" s="723">
        <f t="shared" si="5"/>
        <v>0</v>
      </c>
    </row>
    <row r="125" spans="1:20" ht="12.75">
      <c r="A125" s="266"/>
      <c r="B125" s="748"/>
      <c r="C125" s="749"/>
      <c r="D125" s="749"/>
      <c r="E125" s="119"/>
      <c r="F125" s="421">
        <f>IF(з!F125-бз!F125-бс!F125-м!F125&lt;0,з!F125-бз!F125-бс!F125-м!F125,0)</f>
        <v>0</v>
      </c>
      <c r="G125" s="422">
        <f>IF(з!G125-бз!G125-бс!G125-м!G125&lt;0,з!G125-бз!G125-бс!G125-м!G125,0)</f>
        <v>0</v>
      </c>
      <c r="H125" s="423">
        <f>IF(з!H125-бз!H125-бс!H125-м!H125&lt;0,з!H125-бз!H125-бс!H125-м!H125,0)</f>
        <v>0</v>
      </c>
      <c r="I125" s="422">
        <f>IF(з!I125-бз!I125-бс!I125-м!I125&lt;0,з!I125-бз!I125-бс!I125-м!I125,0)</f>
        <v>0</v>
      </c>
      <c r="T125" s="723">
        <f t="shared" si="5"/>
        <v>0</v>
      </c>
    </row>
    <row r="126" spans="1:20" ht="12.75">
      <c r="A126" s="266"/>
      <c r="B126" s="748"/>
      <c r="C126" s="749"/>
      <c r="D126" s="749"/>
      <c r="E126" s="119"/>
      <c r="F126" s="421">
        <f>IF(з!F126-бз!F126-бс!F126-м!F126&lt;0,з!F126-бз!F126-бс!F126-м!F126,0)</f>
        <v>0</v>
      </c>
      <c r="G126" s="422">
        <f>IF(з!G126-бз!G126-бс!G126-м!G126&lt;0,з!G126-бз!G126-бс!G126-м!G126,0)</f>
        <v>0</v>
      </c>
      <c r="H126" s="423">
        <f>IF(з!H126-бз!H126-бс!H126-м!H126&lt;0,з!H126-бз!H126-бс!H126-м!H126,0)</f>
        <v>0</v>
      </c>
      <c r="I126" s="422">
        <f>IF(з!I126-бз!I126-бс!I126-м!I126&lt;0,з!I126-бз!I126-бс!I126-м!I126,0)</f>
        <v>0</v>
      </c>
      <c r="T126" s="723">
        <f t="shared" si="5"/>
        <v>0</v>
      </c>
    </row>
    <row r="127" spans="1:20" ht="13.5" thickBot="1">
      <c r="A127" s="266"/>
      <c r="B127" s="748"/>
      <c r="C127" s="749"/>
      <c r="D127" s="749"/>
      <c r="E127" s="119"/>
      <c r="F127" s="421">
        <f>IF(з!F127-бз!F127-бс!F127-м!F127&lt;0,з!F127-бз!F127-бс!F127-м!F127,0)</f>
        <v>0</v>
      </c>
      <c r="G127" s="422">
        <f>IF(з!G127-бз!G127-бс!G127-м!G127&lt;0,з!G127-бз!G127-бс!G127-м!G127,0)</f>
        <v>0</v>
      </c>
      <c r="H127" s="423">
        <f>IF(з!H127-бз!H127-бс!H127-м!H127&lt;0,з!H127-бз!H127-бс!H127-м!H127,0)</f>
        <v>0</v>
      </c>
      <c r="I127" s="422">
        <f>IF(з!I127-бз!I127-бс!I127-м!I127&lt;0,з!I127-бз!I127-бс!I127-м!I127,0)</f>
        <v>0</v>
      </c>
      <c r="T127" s="723">
        <f t="shared" si="5"/>
        <v>0</v>
      </c>
    </row>
    <row r="128" spans="1:20" ht="15.75" thickBot="1">
      <c r="A128" s="269"/>
      <c r="B128" s="179" t="s">
        <v>107</v>
      </c>
      <c r="C128" s="270">
        <v>630</v>
      </c>
      <c r="D128" s="271" t="s">
        <v>19</v>
      </c>
      <c r="E128" s="119"/>
      <c r="F128" s="147">
        <f>IF(з!F128-бз!F128-бс!F128-м!F128&lt;0,з!F128-бз!F128-бс!F128-м!F128,0)</f>
        <v>0</v>
      </c>
      <c r="G128" s="73">
        <f>IF(з!G128-бз!G128-бс!G128-м!G128&lt;0,з!G128-бз!G128-бс!G128-м!G128,0)</f>
        <v>0</v>
      </c>
      <c r="H128" s="180">
        <f>IF(з!H128-бз!H128-бс!H128-м!H128&lt;0,з!H128-бз!H128-бс!H128-м!H128,0)</f>
        <v>0</v>
      </c>
      <c r="I128" s="73">
        <f>IF(з!I128-бз!I128-бс!I128-м!I128&lt;0,з!I128-бз!I128-бс!I128-м!I128,0)</f>
        <v>0</v>
      </c>
      <c r="T128" s="723">
        <f t="shared" si="5"/>
        <v>0</v>
      </c>
    </row>
    <row r="129" spans="1:20" s="738" customFormat="1" ht="15">
      <c r="A129" s="733"/>
      <c r="B129" s="801" t="s">
        <v>108</v>
      </c>
      <c r="C129" s="802"/>
      <c r="D129" s="735"/>
      <c r="E129" s="348"/>
      <c r="F129" s="468"/>
      <c r="G129" s="468"/>
      <c r="H129" s="468"/>
      <c r="I129" s="468"/>
      <c r="J129" s="710"/>
      <c r="K129" s="710"/>
      <c r="L129" s="710"/>
      <c r="M129" s="710"/>
      <c r="N129" s="710"/>
      <c r="O129" s="710"/>
      <c r="P129" s="710"/>
      <c r="Q129" s="710"/>
      <c r="R129" s="710"/>
      <c r="S129" s="710"/>
      <c r="T129" s="737"/>
    </row>
    <row r="130" spans="1:20" ht="12.75">
      <c r="A130" s="720">
        <v>1</v>
      </c>
      <c r="B130" s="803" t="s">
        <v>109</v>
      </c>
      <c r="C130" s="800">
        <v>640</v>
      </c>
      <c r="D130" s="266" t="s">
        <v>15</v>
      </c>
      <c r="E130" s="119"/>
      <c r="F130" s="75">
        <f>IF(з!F130-бз!F130-бс!F130-м!F130&lt;0,з!F130-бз!F130-бс!F130-м!F130,0)</f>
        <v>0</v>
      </c>
      <c r="G130" s="91">
        <f>IF(з!G130-бз!G130-бс!G130-м!G130&lt;0,з!G130-бз!G130-бс!G130-м!G130,0)</f>
        <v>0</v>
      </c>
      <c r="H130" s="76">
        <f>IF(з!H130-бз!H130-бс!H130-м!H130&lt;0,з!H130-бз!H130-бс!H130-м!H130,0)</f>
        <v>0</v>
      </c>
      <c r="I130" s="91">
        <f>IF(з!I130-бз!I130-бс!I130-м!I130&lt;0,з!I130-бз!I130-бс!I130-м!I130,0)</f>
        <v>0</v>
      </c>
      <c r="T130" s="723">
        <f aca="true" t="shared" si="6" ref="T130:T145">SUM(F130:S130)</f>
        <v>0</v>
      </c>
    </row>
    <row r="131" spans="1:20" ht="12.75">
      <c r="A131" s="280">
        <v>2</v>
      </c>
      <c r="B131" s="747" t="s">
        <v>110</v>
      </c>
      <c r="C131" s="804">
        <v>650</v>
      </c>
      <c r="D131" s="266" t="s">
        <v>19</v>
      </c>
      <c r="E131" s="119"/>
      <c r="F131" s="68">
        <f>IF(з!F131-бз!F131-бс!F131-м!F131&lt;0,з!F131-бз!F131-бс!F131-м!F131,0)</f>
        <v>0</v>
      </c>
      <c r="G131" s="69">
        <f>IF(з!G131-бз!G131-бс!G131-м!G131&lt;0,з!G131-бз!G131-бс!G131-м!G131,0)</f>
        <v>0</v>
      </c>
      <c r="H131" s="70">
        <f>IF(з!H131-бз!H131-бс!H131-м!H131&lt;0,з!H131-бз!H131-бс!H131-м!H131,0)</f>
        <v>0</v>
      </c>
      <c r="I131" s="69">
        <f>IF(з!I131-бз!I131-бс!I131-м!I131&lt;0,з!I131-бз!I131-бс!I131-м!I131,0)</f>
        <v>0</v>
      </c>
      <c r="T131" s="723">
        <f t="shared" si="6"/>
        <v>0</v>
      </c>
    </row>
    <row r="132" spans="1:20" ht="12.75">
      <c r="A132" s="720">
        <v>3</v>
      </c>
      <c r="B132" s="805" t="s">
        <v>111</v>
      </c>
      <c r="C132" s="800">
        <v>660</v>
      </c>
      <c r="D132" s="248" t="s">
        <v>19</v>
      </c>
      <c r="E132" s="119"/>
      <c r="F132" s="68">
        <f>IF(з!F132-бз!F132-бс!F132-м!F132&lt;0,з!F132-бз!F132-бс!F132-м!F132,0)</f>
        <v>0</v>
      </c>
      <c r="G132" s="69">
        <f>IF(з!G132-бз!G132-бс!G132-м!G132&lt;0,з!G132-бз!G132-бс!G132-м!G132,0)</f>
        <v>0</v>
      </c>
      <c r="H132" s="70">
        <f>IF(з!H132-бз!H132-бс!H132-м!H132&lt;0,з!H132-бз!H132-бс!H132-м!H132,0)</f>
        <v>0</v>
      </c>
      <c r="I132" s="69">
        <f>IF(з!I132-бз!I132-бс!I132-м!I132&lt;0,з!I132-бз!I132-бс!I132-м!I132,0)</f>
        <v>0</v>
      </c>
      <c r="T132" s="723">
        <f t="shared" si="6"/>
        <v>0</v>
      </c>
    </row>
    <row r="133" spans="1:20" ht="12.75">
      <c r="A133" s="293">
        <v>4</v>
      </c>
      <c r="B133" s="805" t="s">
        <v>112</v>
      </c>
      <c r="C133" s="804">
        <v>670</v>
      </c>
      <c r="D133" s="248" t="s">
        <v>19</v>
      </c>
      <c r="E133" s="119"/>
      <c r="F133" s="68">
        <f>IF(з!F133-бз!F133-бс!F133-м!F133&lt;0,з!F133-бз!F133-бс!F133-м!F133,0)</f>
        <v>0</v>
      </c>
      <c r="G133" s="69">
        <f>IF(з!G133-бз!G133-бс!G133-м!G133&lt;0,з!G133-бз!G133-бс!G133-м!G133,0)</f>
        <v>0</v>
      </c>
      <c r="H133" s="70">
        <f>IF(з!H133-бз!H133-бс!H133-м!H133&lt;0,з!H133-бз!H133-бс!H133-м!H133,0)</f>
        <v>0</v>
      </c>
      <c r="I133" s="69">
        <f>IF(з!I133-бз!I133-бс!I133-м!I133&lt;0,з!I133-бз!I133-бс!I133-м!I133,0)</f>
        <v>0</v>
      </c>
      <c r="T133" s="723">
        <f t="shared" si="6"/>
        <v>0</v>
      </c>
    </row>
    <row r="134" spans="1:20" ht="12.75">
      <c r="A134" s="266">
        <v>11</v>
      </c>
      <c r="B134" s="163" t="s">
        <v>172</v>
      </c>
      <c r="C134" s="266">
        <v>240</v>
      </c>
      <c r="D134" s="266" t="s">
        <v>19</v>
      </c>
      <c r="E134" s="119"/>
      <c r="F134" s="68">
        <f>IF(з!F134-бз!F134-бс!F134-м!F134&lt;0,з!F134-бз!F134-бс!F134-м!F134,0)</f>
        <v>0</v>
      </c>
      <c r="G134" s="69">
        <f>IF(з!G134-бз!G134-бс!G134-м!G134&lt;0,з!G134-бз!G134-бс!G134-м!G134,0)</f>
        <v>0</v>
      </c>
      <c r="H134" s="70">
        <f>IF(з!H134-бз!H134-бс!H134-м!H134&lt;0,з!H134-бз!H134-бс!H134-м!H134,0)</f>
        <v>0</v>
      </c>
      <c r="I134" s="69">
        <f>IF(з!I134-бз!I134-бс!I134-м!I134&lt;0,з!I134-бз!I134-бс!I134-м!I134,0)</f>
        <v>0</v>
      </c>
      <c r="T134" s="723">
        <f t="shared" si="6"/>
        <v>0</v>
      </c>
    </row>
    <row r="135" spans="1:20" ht="12.75">
      <c r="A135" s="266"/>
      <c r="B135" s="748"/>
      <c r="C135" s="749"/>
      <c r="D135" s="749"/>
      <c r="E135" s="119"/>
      <c r="F135" s="421">
        <f>IF(з!F135-бз!F135-бс!F135-м!F135&lt;0,з!F135-бз!F135-бс!F135-м!F135,0)</f>
        <v>0</v>
      </c>
      <c r="G135" s="422">
        <f>IF(з!G135-бз!G135-бс!G135-м!G135&lt;0,з!G135-бз!G135-бс!G135-м!G135,0)</f>
        <v>0</v>
      </c>
      <c r="H135" s="423">
        <f>IF(з!H135-бз!H135-бс!H135-м!H135&lt;0,з!H135-бз!H135-бс!H135-м!H135,0)</f>
        <v>0</v>
      </c>
      <c r="I135" s="422">
        <f>IF(з!I135-бз!I135-бс!I135-м!I135&lt;0,з!I135-бз!I135-бс!I135-м!I135,0)</f>
        <v>0</v>
      </c>
      <c r="T135" s="723">
        <f t="shared" si="6"/>
        <v>0</v>
      </c>
    </row>
    <row r="136" spans="1:20" ht="12.75">
      <c r="A136" s="266"/>
      <c r="B136" s="748"/>
      <c r="C136" s="749"/>
      <c r="D136" s="749"/>
      <c r="E136" s="119"/>
      <c r="F136" s="421">
        <f>IF(з!F136-бз!F136-бс!F136-м!F136&lt;0,з!F136-бз!F136-бс!F136-м!F136,0)</f>
        <v>0</v>
      </c>
      <c r="G136" s="422">
        <f>IF(з!G136-бз!G136-бс!G136-м!G136&lt;0,з!G136-бз!G136-бс!G136-м!G136,0)</f>
        <v>0</v>
      </c>
      <c r="H136" s="423">
        <f>IF(з!H136-бз!H136-бс!H136-м!H136&lt;0,з!H136-бз!H136-бс!H136-м!H136,0)</f>
        <v>0</v>
      </c>
      <c r="I136" s="422">
        <f>IF(з!I136-бз!I136-бс!I136-м!I136&lt;0,з!I136-бз!I136-бс!I136-м!I136,0)</f>
        <v>0</v>
      </c>
      <c r="T136" s="723">
        <f t="shared" si="6"/>
        <v>0</v>
      </c>
    </row>
    <row r="137" spans="1:20" ht="12.75">
      <c r="A137" s="266"/>
      <c r="B137" s="748"/>
      <c r="C137" s="749"/>
      <c r="D137" s="749"/>
      <c r="E137" s="119"/>
      <c r="F137" s="421">
        <f>IF(з!F137-бз!F137-бс!F137-м!F137&lt;0,з!F137-бз!F137-бс!F137-м!F137,0)</f>
        <v>0</v>
      </c>
      <c r="G137" s="422">
        <f>IF(з!G137-бз!G137-бс!G137-м!G137&lt;0,з!G137-бз!G137-бс!G137-м!G137,0)</f>
        <v>0</v>
      </c>
      <c r="H137" s="423">
        <f>IF(з!H137-бз!H137-бс!H137-м!H137&lt;0,з!H137-бз!H137-бс!H137-м!H137,0)</f>
        <v>0</v>
      </c>
      <c r="I137" s="422">
        <f>IF(з!I137-бз!I137-бс!I137-м!I137&lt;0,з!I137-бз!I137-бс!I137-м!I137,0)</f>
        <v>0</v>
      </c>
      <c r="T137" s="723">
        <f t="shared" si="6"/>
        <v>0</v>
      </c>
    </row>
    <row r="138" spans="1:20" ht="13.5" thickBot="1">
      <c r="A138" s="266"/>
      <c r="B138" s="748"/>
      <c r="C138" s="749"/>
      <c r="D138" s="749"/>
      <c r="E138" s="119"/>
      <c r="F138" s="421">
        <f>IF(з!F138-бз!F138-бс!F138-м!F138&lt;0,з!F138-бз!F138-бс!F138-м!F138,0)</f>
        <v>0</v>
      </c>
      <c r="G138" s="422">
        <f>IF(з!G138-бз!G138-бс!G138-м!G138&lt;0,з!G138-бз!G138-бс!G138-м!G138,0)</f>
        <v>0</v>
      </c>
      <c r="H138" s="423">
        <f>IF(з!H138-бз!H138-бс!H138-м!H138&lt;0,з!H138-бз!H138-бс!H138-м!H138,0)</f>
        <v>0</v>
      </c>
      <c r="I138" s="422">
        <f>IF(з!I138-бз!I138-бс!I138-м!I138&lt;0,з!I138-бз!I138-бс!I138-м!I138,0)</f>
        <v>0</v>
      </c>
      <c r="T138" s="723">
        <f t="shared" si="6"/>
        <v>0</v>
      </c>
    </row>
    <row r="139" spans="1:20" ht="15.75" thickBot="1">
      <c r="A139" s="269"/>
      <c r="B139" s="179" t="s">
        <v>113</v>
      </c>
      <c r="C139" s="270">
        <v>690</v>
      </c>
      <c r="D139" s="271" t="s">
        <v>19</v>
      </c>
      <c r="E139" s="119"/>
      <c r="F139" s="147">
        <f>IF(з!F139-бз!F139-бс!F139-м!F139&lt;0,з!F139-бз!F139-бс!F139-м!F139,0)</f>
        <v>0</v>
      </c>
      <c r="G139" s="73">
        <f>IF(з!G139-бз!G139-бс!G139-м!G139&lt;0,з!G139-бз!G139-бс!G139-м!G139,0)</f>
        <v>0</v>
      </c>
      <c r="H139" s="180">
        <f>IF(з!H139-бз!H139-бс!H139-м!H139&lt;0,з!H139-бз!H139-бс!H139-м!H139,0)</f>
        <v>0</v>
      </c>
      <c r="I139" s="73">
        <f>IF(з!I139-бз!I139-бс!I139-м!I139&lt;0,з!I139-бз!I139-бс!I139-м!I139,0)</f>
        <v>0</v>
      </c>
      <c r="T139" s="723">
        <f t="shared" si="6"/>
        <v>0</v>
      </c>
    </row>
    <row r="140" spans="1:20" ht="31.5" customHeight="1" thickBot="1">
      <c r="A140" s="269"/>
      <c r="B140" s="197" t="s">
        <v>114</v>
      </c>
      <c r="C140" s="270">
        <v>700</v>
      </c>
      <c r="D140" s="271"/>
      <c r="E140" s="119"/>
      <c r="F140" s="147">
        <f>IF(з!F140-бз!F140-бс!F140-м!F140&lt;0,з!F140-бз!F140-бс!F140-м!F140,0)</f>
        <v>0</v>
      </c>
      <c r="G140" s="73">
        <f>IF(з!G140-бз!G140-бс!G140-м!G140&lt;0,з!G140-бз!G140-бс!G140-м!G140,0)</f>
        <v>0</v>
      </c>
      <c r="H140" s="147">
        <f>IF(з!H140-бз!H140-бс!H140-м!H140&lt;0,з!H140-бз!H140-бс!H140-м!H140,0)</f>
        <v>0</v>
      </c>
      <c r="I140" s="73">
        <f>IF(з!I140-бз!I140-бс!I140-м!I140&lt;0,з!I140-бз!I140-бс!I140-м!I140,0)</f>
        <v>0</v>
      </c>
      <c r="T140" s="723">
        <f t="shared" si="6"/>
        <v>0</v>
      </c>
    </row>
    <row r="141" spans="1:20" ht="13.5" thickBot="1">
      <c r="A141" s="781" t="s">
        <v>26</v>
      </c>
      <c r="B141" s="281" t="s">
        <v>115</v>
      </c>
      <c r="C141" s="806">
        <v>701</v>
      </c>
      <c r="D141" s="807"/>
      <c r="E141" s="119"/>
      <c r="F141" s="444">
        <f>IF(з!F141-бз!F141-бс!F141-м!F141&lt;0,з!F141-бз!F141-бс!F141-м!F141,0)</f>
        <v>0</v>
      </c>
      <c r="G141" s="445">
        <f>IF(з!G141-бз!G141-бс!G141-м!G141&lt;0,з!G141-бз!G141-бс!G141-м!G141,0)</f>
        <v>0</v>
      </c>
      <c r="H141" s="446">
        <f>IF(з!H141-бз!H141-бс!H141-м!H141&lt;0,з!H141-бз!H141-бс!H141-м!H141,0)</f>
        <v>0</v>
      </c>
      <c r="I141" s="445">
        <f>IF(з!I141-бз!I141-бс!I141-м!I141&lt;0,з!I141-бз!I141-бс!I141-м!I141,0)</f>
        <v>0</v>
      </c>
      <c r="T141" s="723">
        <f t="shared" si="6"/>
        <v>0</v>
      </c>
    </row>
    <row r="142" spans="1:20" ht="17.25" customHeight="1" thickBot="1">
      <c r="A142" s="269"/>
      <c r="B142" s="197" t="s">
        <v>116</v>
      </c>
      <c r="C142" s="270">
        <v>710</v>
      </c>
      <c r="D142" s="271"/>
      <c r="E142" s="119"/>
      <c r="F142" s="147">
        <f>IF(з!F142-бз!F142-бс!F142-м!F142&lt;0,з!F142-бз!F142-бс!F142-м!F142,0)</f>
        <v>0</v>
      </c>
      <c r="G142" s="73">
        <f>IF(з!G142-бз!G142-бс!G142-м!G142&lt;0,з!G142-бз!G142-бс!G142-м!G142,0)</f>
        <v>0</v>
      </c>
      <c r="H142" s="147">
        <f>IF(з!H142-бз!H142-бс!H142-м!H142&lt;0,з!H142-бз!H142-бс!H142-м!H142,0)</f>
        <v>0</v>
      </c>
      <c r="I142" s="73">
        <f>IF(з!I142-бз!I142-бс!I142-м!I142&lt;0,з!I142-бз!I142-бс!I142-м!I142,0)</f>
        <v>0</v>
      </c>
      <c r="T142" s="723">
        <f t="shared" si="6"/>
        <v>0</v>
      </c>
    </row>
    <row r="143" spans="1:20" ht="12.75">
      <c r="A143" s="781"/>
      <c r="B143" s="281"/>
      <c r="C143" s="806"/>
      <c r="D143" s="808"/>
      <c r="E143" s="809"/>
      <c r="F143" s="447">
        <f>IF(з!F143-бз!F143-бс!F143-м!F143&lt;0,з!F143-бз!F143-бс!F143-м!F143,0)</f>
        <v>0</v>
      </c>
      <c r="G143" s="448">
        <f>IF(з!G143-бз!G143-бс!G143-м!G143&lt;0,з!G143-бз!G143-бс!G143-м!G143,0)</f>
        <v>0</v>
      </c>
      <c r="H143" s="449">
        <f>IF(з!H143-бз!H143-бс!H143-м!H143&lt;0,з!H143-бз!H143-бс!H143-м!H143,0)</f>
        <v>0</v>
      </c>
      <c r="I143" s="448">
        <f>IF(з!I143-бз!I143-бс!I143-м!I143&lt;0,з!I143-бз!I143-бс!I143-м!I143,0)</f>
        <v>0</v>
      </c>
      <c r="T143" s="723">
        <f t="shared" si="6"/>
        <v>0</v>
      </c>
    </row>
    <row r="144" spans="1:20" ht="10.5" customHeight="1" thickBot="1">
      <c r="A144" s="810"/>
      <c r="B144" s="811"/>
      <c r="C144" s="812"/>
      <c r="D144" s="813"/>
      <c r="E144" s="119"/>
      <c r="F144" s="468"/>
      <c r="G144" s="468"/>
      <c r="H144" s="468"/>
      <c r="I144" s="468"/>
      <c r="T144" s="737"/>
    </row>
    <row r="145" spans="1:20" ht="52.5" customHeight="1" thickBot="1">
      <c r="A145" s="814"/>
      <c r="B145" s="815" t="s">
        <v>173</v>
      </c>
      <c r="C145" s="816">
        <v>720</v>
      </c>
      <c r="D145" s="817"/>
      <c r="E145" s="119"/>
      <c r="F145" s="147">
        <f>IF(з!F145-бз!F145-бс!F145-м!F145&lt;0,з!F145-бз!F145-бс!F145-м!F145,0)</f>
        <v>0</v>
      </c>
      <c r="G145" s="73">
        <f>IF(з!G145-бз!G145-бс!G145-м!G145&lt;0,з!G145-бз!G145-бс!G145-м!G145,0)</f>
        <v>0</v>
      </c>
      <c r="H145" s="147">
        <f>IF(з!H145-бз!H145-бс!H145-м!H145&lt;0,з!H145-бз!H145-бс!H145-м!H145,0)</f>
        <v>0</v>
      </c>
      <c r="I145" s="73">
        <f>IF(з!I145-бз!I145-бс!I145-м!I145&lt;0,з!I145-бз!I145-бс!I145-м!I145,0)</f>
        <v>0</v>
      </c>
      <c r="T145" s="723">
        <f t="shared" si="6"/>
        <v>0</v>
      </c>
    </row>
    <row r="146" spans="1:20" s="738" customFormat="1" ht="18">
      <c r="A146" s="294"/>
      <c r="B146" s="818" t="s">
        <v>117</v>
      </c>
      <c r="C146" s="819"/>
      <c r="D146" s="819"/>
      <c r="E146" s="820"/>
      <c r="F146" s="468"/>
      <c r="G146" s="468"/>
      <c r="H146" s="468"/>
      <c r="I146" s="468"/>
      <c r="J146" s="710"/>
      <c r="K146" s="710"/>
      <c r="L146" s="710"/>
      <c r="M146" s="710"/>
      <c r="N146" s="710"/>
      <c r="O146" s="710"/>
      <c r="P146" s="710"/>
      <c r="Q146" s="710"/>
      <c r="R146" s="710"/>
      <c r="S146" s="710"/>
      <c r="T146" s="737"/>
    </row>
    <row r="147" spans="1:20" s="738" customFormat="1" ht="45">
      <c r="A147" s="732"/>
      <c r="B147" s="821" t="s">
        <v>118</v>
      </c>
      <c r="C147" s="822"/>
      <c r="D147" s="732"/>
      <c r="E147" s="348"/>
      <c r="F147" s="468"/>
      <c r="G147" s="468"/>
      <c r="H147" s="468"/>
      <c r="I147" s="468"/>
      <c r="J147" s="710"/>
      <c r="K147" s="710"/>
      <c r="L147" s="710"/>
      <c r="M147" s="710"/>
      <c r="N147" s="710"/>
      <c r="O147" s="710"/>
      <c r="P147" s="710"/>
      <c r="Q147" s="710"/>
      <c r="R147" s="710"/>
      <c r="S147" s="710"/>
      <c r="T147" s="737"/>
    </row>
    <row r="148" spans="1:20" ht="12.75">
      <c r="A148" s="260">
        <v>1</v>
      </c>
      <c r="B148" s="787" t="s">
        <v>60</v>
      </c>
      <c r="C148" s="314">
        <v>730</v>
      </c>
      <c r="D148" s="266" t="s">
        <v>15</v>
      </c>
      <c r="E148" s="119"/>
      <c r="F148" s="75">
        <f>IF(з!F148-бз!F148-бс!F148-м!F148&lt;0,з!F148-бз!F148-бс!F148-м!F148,0)</f>
        <v>0</v>
      </c>
      <c r="G148" s="91">
        <f>IF(з!G148-бз!G148-бс!G148-м!G148&lt;0,з!G148-бз!G148-бс!G148-м!G148,0)</f>
        <v>0</v>
      </c>
      <c r="H148" s="76">
        <f>IF(з!H148-бз!H148-бс!H148-м!H148&lt;0,з!H148-бз!H148-бс!H148-м!H148,0)</f>
        <v>0</v>
      </c>
      <c r="I148" s="91">
        <f>IF(з!I148-бз!I148-бс!I148-м!I148&lt;0,з!I148-бз!I148-бс!I148-м!I148,0)</f>
        <v>0</v>
      </c>
      <c r="T148" s="723">
        <f aca="true" t="shared" si="7" ref="T148:T164">SUM(F148:S148)</f>
        <v>0</v>
      </c>
    </row>
    <row r="149" spans="1:20" ht="12.75">
      <c r="A149" s="280"/>
      <c r="B149" s="774" t="s">
        <v>119</v>
      </c>
      <c r="C149" s="775">
        <v>731</v>
      </c>
      <c r="D149" s="775" t="s">
        <v>15</v>
      </c>
      <c r="E149" s="119"/>
      <c r="F149" s="421">
        <f>IF(з!F149-бз!F149-бс!F149-м!F149&lt;0,з!F149-бз!F149-бс!F149-м!F149,0)</f>
        <v>0</v>
      </c>
      <c r="G149" s="422">
        <f>IF(з!G149-бз!G149-бс!G149-м!G149&lt;0,з!G149-бз!G149-бс!G149-м!G149,0)</f>
        <v>0</v>
      </c>
      <c r="H149" s="423">
        <f>IF(з!H149-бз!H149-бс!H149-м!H149&lt;0,з!H149-бз!H149-бс!H149-м!H149,0)</f>
        <v>0</v>
      </c>
      <c r="I149" s="422">
        <f>IF(з!I149-бз!I149-бс!I149-м!I149&lt;0,з!I149-бз!I149-бс!I149-м!I149,0)</f>
        <v>0</v>
      </c>
      <c r="T149" s="723">
        <f t="shared" si="7"/>
        <v>0</v>
      </c>
    </row>
    <row r="150" spans="1:20" ht="12.75">
      <c r="A150" s="280">
        <v>2</v>
      </c>
      <c r="B150" s="770" t="s">
        <v>64</v>
      </c>
      <c r="C150" s="804">
        <v>740</v>
      </c>
      <c r="D150" s="804" t="s">
        <v>15</v>
      </c>
      <c r="E150" s="119"/>
      <c r="F150" s="68">
        <f>IF(з!F150-бз!F150-бс!F150-м!F150&lt;0,з!F150-бз!F150-бс!F150-м!F150,0)</f>
        <v>0</v>
      </c>
      <c r="G150" s="69">
        <f>IF(з!G150-бз!G150-бс!G150-м!G150&lt;0,з!G150-бз!G150-бс!G150-м!G150,0)</f>
        <v>0</v>
      </c>
      <c r="H150" s="70">
        <f>IF(з!H150-бз!H150-бс!H150-м!H150&lt;0,з!H150-бз!H150-бс!H150-м!H150,0)</f>
        <v>0</v>
      </c>
      <c r="I150" s="69">
        <f>IF(з!I150-бз!I150-бс!I150-м!I150&lt;0,з!I150-бз!I150-бс!I150-м!I150,0)</f>
        <v>0</v>
      </c>
      <c r="T150" s="723">
        <f t="shared" si="7"/>
        <v>0</v>
      </c>
    </row>
    <row r="151" spans="1:20" ht="12.75">
      <c r="A151" s="280">
        <v>3</v>
      </c>
      <c r="B151" s="770" t="s">
        <v>65</v>
      </c>
      <c r="C151" s="804">
        <v>750</v>
      </c>
      <c r="D151" s="804" t="s">
        <v>15</v>
      </c>
      <c r="E151" s="119"/>
      <c r="F151" s="68">
        <f>IF(з!F151-бз!F151-бс!F151-м!F151&lt;0,з!F151-бз!F151-бс!F151-м!F151,0)</f>
        <v>0</v>
      </c>
      <c r="G151" s="69">
        <f>IF(з!G151-бз!G151-бс!G151-м!G151&lt;0,з!G151-бз!G151-бс!G151-м!G151,0)</f>
        <v>0</v>
      </c>
      <c r="H151" s="70">
        <f>IF(з!H151-бз!H151-бс!H151-м!H151&lt;0,з!H151-бз!H151-бс!H151-м!H151,0)</f>
        <v>0</v>
      </c>
      <c r="I151" s="69">
        <f>IF(з!I151-бз!I151-бс!I151-м!I151&lt;0,з!I151-бз!I151-бс!I151-м!I151,0)</f>
        <v>0</v>
      </c>
      <c r="T151" s="723">
        <f t="shared" si="7"/>
        <v>0</v>
      </c>
    </row>
    <row r="152" spans="1:20" ht="12.75">
      <c r="A152" s="280">
        <v>4</v>
      </c>
      <c r="B152" s="770" t="s">
        <v>66</v>
      </c>
      <c r="C152" s="804">
        <v>760</v>
      </c>
      <c r="D152" s="804" t="s">
        <v>15</v>
      </c>
      <c r="E152" s="119"/>
      <c r="F152" s="68">
        <f>IF(з!F152-бз!F152-бс!F152-м!F152&lt;0,з!F152-бз!F152-бс!F152-м!F152,0)</f>
        <v>0</v>
      </c>
      <c r="G152" s="69">
        <f>IF(з!G152-бз!G152-бс!G152-м!G152&lt;0,з!G152-бз!G152-бс!G152-м!G152,0)</f>
        <v>0</v>
      </c>
      <c r="H152" s="70">
        <f>IF(з!H152-бз!H152-бс!H152-м!H152&lt;0,з!H152-бз!H152-бс!H152-м!H152,0)</f>
        <v>0</v>
      </c>
      <c r="I152" s="69">
        <f>IF(з!I152-бз!I152-бс!I152-м!I152&lt;0,з!I152-бз!I152-бс!I152-м!I152,0)</f>
        <v>0</v>
      </c>
      <c r="T152" s="723">
        <f t="shared" si="7"/>
        <v>0</v>
      </c>
    </row>
    <row r="153" spans="1:20" ht="12.75">
      <c r="A153" s="280">
        <v>5</v>
      </c>
      <c r="B153" s="724" t="s">
        <v>120</v>
      </c>
      <c r="C153" s="804">
        <v>770</v>
      </c>
      <c r="D153" s="804" t="s">
        <v>15</v>
      </c>
      <c r="E153" s="119"/>
      <c r="F153" s="68">
        <f>IF(з!F153-бз!F153-бс!F153-м!F153&lt;0,з!F153-бз!F153-бс!F153-м!F153,0)</f>
        <v>0</v>
      </c>
      <c r="G153" s="69">
        <f>IF(з!G153-бз!G153-бс!G153-м!G153&lt;0,з!G153-бз!G153-бс!G153-м!G153,0)</f>
        <v>0</v>
      </c>
      <c r="H153" s="70">
        <f>IF(з!H153-бз!H153-бс!H153-м!H153&lt;0,з!H153-бз!H153-бс!H153-м!H153,0)</f>
        <v>0</v>
      </c>
      <c r="I153" s="69">
        <f>IF(з!I153-бз!I153-бс!I153-м!I153&lt;0,з!I153-бз!I153-бс!I153-м!I153,0)</f>
        <v>0</v>
      </c>
      <c r="T153" s="723">
        <f t="shared" si="7"/>
        <v>0</v>
      </c>
    </row>
    <row r="154" spans="1:20" ht="12.75">
      <c r="A154" s="260"/>
      <c r="B154" s="774" t="s">
        <v>121</v>
      </c>
      <c r="C154" s="775">
        <v>771</v>
      </c>
      <c r="D154" s="775" t="s">
        <v>15</v>
      </c>
      <c r="E154" s="119"/>
      <c r="F154" s="421">
        <f>IF(з!F154-бз!F154-бс!F154-м!F154&lt;0,з!F154-бз!F154-бс!F154-м!F154,0)</f>
        <v>0</v>
      </c>
      <c r="G154" s="422">
        <f>IF(з!G154-бз!G154-бс!G154-м!G154&lt;0,з!G154-бз!G154-бс!G154-м!G154,0)</f>
        <v>0</v>
      </c>
      <c r="H154" s="423">
        <f>IF(з!H154-бз!H154-бс!H154-м!H154&lt;0,з!H154-бз!H154-бс!H154-м!H154,0)</f>
        <v>0</v>
      </c>
      <c r="I154" s="422">
        <f>IF(з!I154-бз!I154-бс!I154-м!I154&lt;0,з!I154-бз!I154-бс!I154-м!I154,0)</f>
        <v>0</v>
      </c>
      <c r="T154" s="723">
        <f t="shared" si="7"/>
        <v>0</v>
      </c>
    </row>
    <row r="155" spans="1:20" s="263" customFormat="1" ht="12.75">
      <c r="A155" s="823"/>
      <c r="B155" s="327"/>
      <c r="C155" s="209"/>
      <c r="D155" s="303"/>
      <c r="E155" s="184"/>
      <c r="F155" s="185">
        <f>IF(з!F155-бз!F155-бс!F155-м!F155&lt;0,з!F155-бз!F155-бс!F155-м!F155,0)</f>
        <v>0</v>
      </c>
      <c r="G155" s="186">
        <f>IF(з!G155-бз!G155-бс!G155-м!G155&lt;0,з!G155-бз!G155-бс!G155-м!G155,0)</f>
        <v>0</v>
      </c>
      <c r="H155" s="187">
        <f>IF(з!H155-бз!H155-бс!H155-м!H155&lt;0,з!H155-бз!H155-бс!H155-м!H155,0)</f>
        <v>0</v>
      </c>
      <c r="I155" s="186">
        <f>IF(з!I155-бз!I155-бс!I155-м!I155&lt;0,з!I155-бз!I155-бс!I155-м!I155,0)</f>
        <v>0</v>
      </c>
      <c r="J155" s="710"/>
      <c r="K155" s="710"/>
      <c r="L155" s="710"/>
      <c r="M155" s="710"/>
      <c r="N155" s="710"/>
      <c r="O155" s="710"/>
      <c r="P155" s="710"/>
      <c r="Q155" s="710"/>
      <c r="R155" s="710"/>
      <c r="S155" s="710"/>
      <c r="T155" s="723">
        <f t="shared" si="7"/>
        <v>0</v>
      </c>
    </row>
    <row r="156" spans="1:20" ht="12.75">
      <c r="A156" s="720">
        <v>6</v>
      </c>
      <c r="B156" s="824" t="s">
        <v>122</v>
      </c>
      <c r="C156" s="804">
        <v>780</v>
      </c>
      <c r="D156" s="804" t="s">
        <v>15</v>
      </c>
      <c r="E156" s="119"/>
      <c r="F156" s="68">
        <f>IF(з!F156-бз!F156-бс!F156-м!F156&lt;0,з!F156-бз!F156-бс!F156-м!F156,0)</f>
        <v>0</v>
      </c>
      <c r="G156" s="69">
        <f>IF(з!G156-бз!G156-бс!G156-м!G156&lt;0,з!G156-бз!G156-бс!G156-м!G156,0)</f>
        <v>0</v>
      </c>
      <c r="H156" s="70">
        <f>IF(з!H156-бз!H156-бс!H156-м!H156&lt;0,з!H156-бз!H156-бс!H156-м!H156,0)</f>
        <v>0</v>
      </c>
      <c r="I156" s="69">
        <f>IF(з!I156-бз!I156-бс!I156-м!I156&lt;0,з!I156-бз!I156-бс!I156-м!I156,0)</f>
        <v>0</v>
      </c>
      <c r="T156" s="723">
        <f t="shared" si="7"/>
        <v>0</v>
      </c>
    </row>
    <row r="157" spans="1:20" ht="12.75">
      <c r="A157" s="280">
        <v>7</v>
      </c>
      <c r="B157" s="724" t="s">
        <v>123</v>
      </c>
      <c r="C157" s="804">
        <v>790</v>
      </c>
      <c r="D157" s="804" t="s">
        <v>15</v>
      </c>
      <c r="E157" s="119"/>
      <c r="F157" s="68">
        <f>IF(з!F157-бз!F157-бс!F157-м!F157&lt;0,з!F157-бз!F157-бс!F157-м!F157,0)</f>
        <v>0</v>
      </c>
      <c r="G157" s="69">
        <f>IF(з!G157-бз!G157-бс!G157-м!G157&lt;0,з!G157-бз!G157-бс!G157-м!G157,0)</f>
        <v>0</v>
      </c>
      <c r="H157" s="70">
        <f>IF(з!H157-бз!H157-бс!H157-м!H157&lt;0,з!H157-бз!H157-бс!H157-м!H157,0)</f>
        <v>0</v>
      </c>
      <c r="I157" s="69">
        <f>IF(з!I157-бз!I157-бс!I157-м!I157&lt;0,з!I157-бз!I157-бс!I157-м!I157,0)</f>
        <v>0</v>
      </c>
      <c r="T157" s="723">
        <f t="shared" si="7"/>
        <v>0</v>
      </c>
    </row>
    <row r="158" spans="1:20" ht="12.75">
      <c r="A158" s="266">
        <v>8</v>
      </c>
      <c r="B158" s="163" t="s">
        <v>172</v>
      </c>
      <c r="C158" s="266">
        <v>800</v>
      </c>
      <c r="D158" s="266" t="s">
        <v>19</v>
      </c>
      <c r="E158" s="119"/>
      <c r="F158" s="68">
        <f>IF(з!F158-бз!F158-бс!F158-м!F158&lt;0,з!F158-бз!F158-бс!F158-м!F158,0)</f>
        <v>0</v>
      </c>
      <c r="G158" s="69">
        <f>IF(з!G158-бз!G158-бс!G158-м!G158&lt;0,з!G158-бз!G158-бс!G158-м!G158,0)</f>
        <v>0</v>
      </c>
      <c r="H158" s="70">
        <f>IF(з!H158-бз!H158-бс!H158-м!H158&lt;0,з!H158-бз!H158-бс!H158-м!H158,0)</f>
        <v>0</v>
      </c>
      <c r="I158" s="69">
        <f>IF(з!I158-бз!I158-бс!I158-м!I158&lt;0,з!I158-бз!I158-бс!I158-м!I158,0)</f>
        <v>0</v>
      </c>
      <c r="T158" s="723">
        <f t="shared" si="7"/>
        <v>0</v>
      </c>
    </row>
    <row r="159" spans="1:20" ht="12.75">
      <c r="A159" s="266"/>
      <c r="B159" s="748"/>
      <c r="C159" s="749"/>
      <c r="D159" s="749"/>
      <c r="E159" s="119"/>
      <c r="F159" s="421">
        <f>IF(з!F159-бз!F159-бс!F159-м!F159&lt;0,з!F159-бз!F159-бс!F159-м!F159,0)</f>
        <v>0</v>
      </c>
      <c r="G159" s="422">
        <f>IF(з!G159-бз!G159-бс!G159-м!G159&lt;0,з!G159-бз!G159-бс!G159-м!G159,0)</f>
        <v>0</v>
      </c>
      <c r="H159" s="423">
        <f>IF(з!H159-бз!H159-бс!H159-м!H159&lt;0,з!H159-бз!H159-бс!H159-м!H159,0)</f>
        <v>0</v>
      </c>
      <c r="I159" s="422">
        <f>IF(з!I159-бз!I159-бс!I159-м!I159&lt;0,з!I159-бз!I159-бс!I159-м!I159,0)</f>
        <v>0</v>
      </c>
      <c r="T159" s="723">
        <f t="shared" si="7"/>
        <v>0</v>
      </c>
    </row>
    <row r="160" spans="1:20" ht="12.75">
      <c r="A160" s="266"/>
      <c r="B160" s="748"/>
      <c r="C160" s="749"/>
      <c r="D160" s="749"/>
      <c r="E160" s="119"/>
      <c r="F160" s="421">
        <f>IF(з!F160-бз!F160-бс!F160-м!F160&lt;0,з!F160-бз!F160-бс!F160-м!F160,0)</f>
        <v>0</v>
      </c>
      <c r="G160" s="422">
        <f>IF(з!G160-бз!G160-бс!G160-м!G160&lt;0,з!G160-бз!G160-бс!G160-м!G160,0)</f>
        <v>0</v>
      </c>
      <c r="H160" s="423">
        <f>IF(з!H160-бз!H160-бс!H160-м!H160&lt;0,з!H160-бз!H160-бс!H160-м!H160,0)</f>
        <v>0</v>
      </c>
      <c r="I160" s="422">
        <f>IF(з!I160-бз!I160-бс!I160-м!I160&lt;0,з!I160-бз!I160-бс!I160-м!I160,0)</f>
        <v>0</v>
      </c>
      <c r="T160" s="723">
        <f t="shared" si="7"/>
        <v>0</v>
      </c>
    </row>
    <row r="161" spans="1:20" ht="12.75">
      <c r="A161" s="266"/>
      <c r="B161" s="748"/>
      <c r="C161" s="749"/>
      <c r="D161" s="749"/>
      <c r="E161" s="119"/>
      <c r="F161" s="421">
        <f>IF(з!F161-бз!F161-бс!F161-м!F161&lt;0,з!F161-бз!F161-бс!F161-м!F161,0)</f>
        <v>0</v>
      </c>
      <c r="G161" s="422">
        <f>IF(з!G161-бз!G161-бс!G161-м!G161&lt;0,з!G161-бз!G161-бс!G161-м!G161,0)</f>
        <v>0</v>
      </c>
      <c r="H161" s="423">
        <f>IF(з!H161-бз!H161-бс!H161-м!H161&lt;0,з!H161-бз!H161-бс!H161-м!H161,0)</f>
        <v>0</v>
      </c>
      <c r="I161" s="422">
        <f>IF(з!I161-бз!I161-бс!I161-м!I161&lt;0,з!I161-бз!I161-бс!I161-м!I161,0)</f>
        <v>0</v>
      </c>
      <c r="T161" s="723">
        <f t="shared" si="7"/>
        <v>0</v>
      </c>
    </row>
    <row r="162" spans="1:20" ht="13.5" thickBot="1">
      <c r="A162" s="266"/>
      <c r="B162" s="748"/>
      <c r="C162" s="749"/>
      <c r="D162" s="749"/>
      <c r="E162" s="119"/>
      <c r="F162" s="421">
        <f>IF(з!F162-бз!F162-бс!F162-м!F162&lt;0,з!F162-бз!F162-бс!F162-м!F162,0)</f>
        <v>0</v>
      </c>
      <c r="G162" s="422">
        <f>IF(з!G162-бз!G162-бс!G162-м!G162&lt;0,з!G162-бз!G162-бс!G162-м!G162,0)</f>
        <v>0</v>
      </c>
      <c r="H162" s="423">
        <f>IF(з!H162-бз!H162-бс!H162-м!H162&lt;0,з!H162-бз!H162-бс!H162-м!H162,0)</f>
        <v>0</v>
      </c>
      <c r="I162" s="422">
        <f>IF(з!I162-бз!I162-бс!I162-м!I162&lt;0,з!I162-бз!I162-бс!I162-м!I162,0)</f>
        <v>0</v>
      </c>
      <c r="T162" s="723">
        <f t="shared" si="7"/>
        <v>0</v>
      </c>
    </row>
    <row r="163" spans="1:20" ht="15.75" thickBot="1">
      <c r="A163" s="269"/>
      <c r="B163" s="179" t="s">
        <v>168</v>
      </c>
      <c r="C163" s="270">
        <v>810</v>
      </c>
      <c r="D163" s="271" t="s">
        <v>19</v>
      </c>
      <c r="E163" s="119"/>
      <c r="F163" s="147">
        <f>IF(з!F163-бз!F163-бс!F163-м!F163&lt;0,з!F163-бз!F163-бс!F163-м!F163,0)</f>
        <v>0</v>
      </c>
      <c r="G163" s="73">
        <f>IF(з!G163-бз!G163-бс!G163-м!G163&lt;0,з!G163-бз!G163-бс!G163-м!G163,0)</f>
        <v>0</v>
      </c>
      <c r="H163" s="180">
        <f>IF(з!H163-бз!H163-бс!H163-м!H163&lt;0,з!H163-бз!H163-бс!H163-м!H163,0)</f>
        <v>0</v>
      </c>
      <c r="I163" s="73">
        <f>IF(з!I163-бз!I163-бс!I163-м!I163&lt;0,з!I163-бз!I163-бс!I163-м!I163,0)</f>
        <v>0</v>
      </c>
      <c r="T163" s="723">
        <f t="shared" si="7"/>
        <v>0</v>
      </c>
    </row>
    <row r="164" spans="1:20" s="716" customFormat="1" ht="12.75">
      <c r="A164" s="727" t="s">
        <v>26</v>
      </c>
      <c r="B164" s="724" t="s">
        <v>79</v>
      </c>
      <c r="C164" s="794">
        <v>820</v>
      </c>
      <c r="D164" s="313" t="s">
        <v>19</v>
      </c>
      <c r="E164" s="348"/>
      <c r="F164" s="441">
        <f>IF(з!F164-бз!F164-бс!F164-м!F164&lt;0,з!F164-бз!F164-бс!F164-м!F164,0)</f>
        <v>0</v>
      </c>
      <c r="G164" s="442">
        <f>IF(з!G164-бз!G164-бс!G164-м!G164&lt;0,з!G164-бз!G164-бс!G164-м!G164,0)</f>
        <v>0</v>
      </c>
      <c r="H164" s="443">
        <f>IF(з!H164-бз!H164-бс!H164-м!H164&lt;0,з!H164-бз!H164-бс!H164-м!H164,0)</f>
        <v>0</v>
      </c>
      <c r="I164" s="442">
        <f>IF(з!I164-бз!I164-бс!I164-м!I164&lt;0,з!I164-бз!I164-бс!I164-м!I164,0)</f>
        <v>0</v>
      </c>
      <c r="J164" s="710"/>
      <c r="K164" s="710"/>
      <c r="L164" s="710"/>
      <c r="M164" s="710"/>
      <c r="N164" s="710"/>
      <c r="O164" s="710"/>
      <c r="P164" s="710"/>
      <c r="Q164" s="710"/>
      <c r="R164" s="710"/>
      <c r="S164" s="710"/>
      <c r="T164" s="723">
        <f t="shared" si="7"/>
        <v>0</v>
      </c>
    </row>
    <row r="165" spans="1:20" s="738" customFormat="1" ht="15">
      <c r="A165" s="733"/>
      <c r="B165" s="825" t="s">
        <v>124</v>
      </c>
      <c r="C165" s="735"/>
      <c r="D165" s="735"/>
      <c r="E165" s="348"/>
      <c r="F165" s="468"/>
      <c r="G165" s="468"/>
      <c r="H165" s="468"/>
      <c r="I165" s="468"/>
      <c r="J165" s="710"/>
      <c r="K165" s="710"/>
      <c r="L165" s="710"/>
      <c r="M165" s="710"/>
      <c r="N165" s="710"/>
      <c r="O165" s="710"/>
      <c r="P165" s="710"/>
      <c r="Q165" s="710"/>
      <c r="R165" s="710"/>
      <c r="S165" s="710"/>
      <c r="T165" s="737"/>
    </row>
    <row r="166" spans="1:20" ht="12.75">
      <c r="A166" s="293">
        <v>1</v>
      </c>
      <c r="B166" s="824" t="s">
        <v>60</v>
      </c>
      <c r="C166" s="266">
        <v>830</v>
      </c>
      <c r="D166" s="266" t="s">
        <v>15</v>
      </c>
      <c r="E166" s="119"/>
      <c r="F166" s="75">
        <f>IF(з!F166-бз!F166-бс!F166-м!F166&lt;0,з!F166-бз!F166-бс!F166-м!F166,0)</f>
        <v>0</v>
      </c>
      <c r="G166" s="91">
        <f>IF(з!G166-бз!G166-бс!G166-м!G166&lt;0,з!G166-бз!G166-бс!G166-м!G166,0)</f>
        <v>0</v>
      </c>
      <c r="H166" s="76">
        <f>IF(з!H166-бз!H166-бс!H166-м!H166&lt;0,з!H166-бз!H166-бс!H166-м!H166,0)</f>
        <v>0</v>
      </c>
      <c r="I166" s="91">
        <f>IF(з!I166-бз!I166-бс!I166-м!I166&lt;0,з!I166-бз!I166-бс!I166-м!I166,0)</f>
        <v>0</v>
      </c>
      <c r="T166" s="723">
        <f aca="true" t="shared" si="8" ref="T166:T182">SUM(F166:S166)</f>
        <v>0</v>
      </c>
    </row>
    <row r="167" spans="1:20" ht="12.75">
      <c r="A167" s="720" t="s">
        <v>26</v>
      </c>
      <c r="B167" s="826" t="s">
        <v>119</v>
      </c>
      <c r="C167" s="766">
        <v>831</v>
      </c>
      <c r="D167" s="766" t="s">
        <v>15</v>
      </c>
      <c r="E167" s="759"/>
      <c r="F167" s="435">
        <f>IF(з!F167-бз!F167-бс!F167-м!F167&lt;0,з!F167-бз!F167-бс!F167-м!F167,0)</f>
        <v>0</v>
      </c>
      <c r="G167" s="436">
        <f>IF(з!G167-бз!G167-бс!G167-м!G167&lt;0,з!G167-бз!G167-бс!G167-м!G167,0)</f>
        <v>0</v>
      </c>
      <c r="H167" s="437">
        <f>IF(з!H167-бз!H167-бс!H167-м!H167&lt;0,з!H167-бз!H167-бс!H167-м!H167,0)</f>
        <v>0</v>
      </c>
      <c r="I167" s="436">
        <f>IF(з!I167-бз!I167-бс!I167-м!I167&lt;0,з!I167-бз!I167-бс!I167-м!I167,0)</f>
        <v>0</v>
      </c>
      <c r="T167" s="723">
        <f t="shared" si="8"/>
        <v>0</v>
      </c>
    </row>
    <row r="168" spans="1:20" ht="12.75">
      <c r="A168" s="280">
        <v>2</v>
      </c>
      <c r="B168" s="827" t="s">
        <v>64</v>
      </c>
      <c r="C168" s="248">
        <v>840</v>
      </c>
      <c r="D168" s="248" t="s">
        <v>15</v>
      </c>
      <c r="E168" s="119"/>
      <c r="F168" s="68">
        <f>IF(з!F168-бз!F168-бс!F168-м!F168&lt;0,з!F168-бз!F168-бс!F168-м!F168,0)</f>
        <v>0</v>
      </c>
      <c r="G168" s="69">
        <f>IF(з!G168-бз!G168-бс!G168-м!G168&lt;0,з!G168-бз!G168-бс!G168-м!G168,0)</f>
        <v>0</v>
      </c>
      <c r="H168" s="70">
        <f>IF(з!H168-бз!H168-бс!H168-м!H168&lt;0,з!H168-бз!H168-бс!H168-м!H168,0)</f>
        <v>0</v>
      </c>
      <c r="I168" s="69">
        <f>IF(з!I168-бз!I168-бс!I168-м!I168&lt;0,з!I168-бз!I168-бс!I168-м!I168,0)</f>
        <v>0</v>
      </c>
      <c r="T168" s="723">
        <f t="shared" si="8"/>
        <v>0</v>
      </c>
    </row>
    <row r="169" spans="1:20" ht="12.75">
      <c r="A169" s="280">
        <v>3</v>
      </c>
      <c r="B169" s="827" t="s">
        <v>65</v>
      </c>
      <c r="C169" s="248">
        <v>850</v>
      </c>
      <c r="D169" s="248" t="s">
        <v>15</v>
      </c>
      <c r="E169" s="119"/>
      <c r="F169" s="68">
        <f>IF(з!F169-бз!F169-бс!F169-м!F169&lt;0,з!F169-бз!F169-бс!F169-м!F169,0)</f>
        <v>0</v>
      </c>
      <c r="G169" s="69">
        <f>IF(з!G169-бз!G169-бс!G169-м!G169&lt;0,з!G169-бз!G169-бс!G169-м!G169,0)</f>
        <v>0</v>
      </c>
      <c r="H169" s="70">
        <f>IF(з!H169-бз!H169-бс!H169-м!H169&lt;0,з!H169-бз!H169-бс!H169-м!H169,0)</f>
        <v>0</v>
      </c>
      <c r="I169" s="69">
        <f>IF(з!I169-бз!I169-бс!I169-м!I169&lt;0,з!I169-бз!I169-бс!I169-м!I169,0)</f>
        <v>0</v>
      </c>
      <c r="T169" s="723">
        <f t="shared" si="8"/>
        <v>0</v>
      </c>
    </row>
    <row r="170" spans="1:20" ht="12.75">
      <c r="A170" s="280">
        <v>4</v>
      </c>
      <c r="B170" s="827" t="s">
        <v>66</v>
      </c>
      <c r="C170" s="248">
        <v>860</v>
      </c>
      <c r="D170" s="248" t="s">
        <v>15</v>
      </c>
      <c r="E170" s="119"/>
      <c r="F170" s="68">
        <f>IF(з!F170-бз!F170-бс!F170-м!F170&lt;0,з!F170-бз!F170-бс!F170-м!F170,0)</f>
        <v>0</v>
      </c>
      <c r="G170" s="69">
        <f>IF(з!G170-бз!G170-бс!G170-м!G170&lt;0,з!G170-бз!G170-бс!G170-м!G170,0)</f>
        <v>0</v>
      </c>
      <c r="H170" s="70">
        <f>IF(з!H170-бз!H170-бс!H170-м!H170&lt;0,з!H170-бз!H170-бс!H170-м!H170,0)</f>
        <v>0</v>
      </c>
      <c r="I170" s="69">
        <f>IF(з!I170-бз!I170-бс!I170-м!I170&lt;0,з!I170-бз!I170-бс!I170-м!I170,0)</f>
        <v>0</v>
      </c>
      <c r="T170" s="723">
        <f t="shared" si="8"/>
        <v>0</v>
      </c>
    </row>
    <row r="171" spans="1:20" ht="12.75">
      <c r="A171" s="293">
        <v>5</v>
      </c>
      <c r="B171" s="724" t="s">
        <v>120</v>
      </c>
      <c r="C171" s="248">
        <v>870</v>
      </c>
      <c r="D171" s="248" t="s">
        <v>15</v>
      </c>
      <c r="E171" s="119"/>
      <c r="F171" s="68">
        <f>IF(з!F171-бз!F171-бс!F171-м!F171&lt;0,з!F171-бз!F171-бс!F171-м!F171,0)</f>
        <v>0</v>
      </c>
      <c r="G171" s="69">
        <f>IF(з!G171-бз!G171-бс!G171-м!G171&lt;0,з!G171-бз!G171-бс!G171-м!G171,0)</f>
        <v>0</v>
      </c>
      <c r="H171" s="70">
        <f>IF(з!H171-бз!H171-бс!H171-м!H171&lt;0,з!H171-бз!H171-бс!H171-м!H171,0)</f>
        <v>0</v>
      </c>
      <c r="I171" s="69">
        <f>IF(з!I171-бз!I171-бс!I171-м!I171&lt;0,з!I171-бз!I171-бс!I171-м!I171,0)</f>
        <v>0</v>
      </c>
      <c r="T171" s="723">
        <f t="shared" si="8"/>
        <v>0</v>
      </c>
    </row>
    <row r="172" spans="1:20" ht="12.75">
      <c r="A172" s="280"/>
      <c r="B172" s="774" t="s">
        <v>125</v>
      </c>
      <c r="C172" s="766">
        <v>871</v>
      </c>
      <c r="D172" s="766" t="s">
        <v>15</v>
      </c>
      <c r="E172" s="759"/>
      <c r="F172" s="421">
        <f>IF(з!F172-бз!F172-бс!F172-м!F172&lt;0,з!F172-бз!F172-бс!F172-м!F172,0)</f>
        <v>0</v>
      </c>
      <c r="G172" s="422">
        <f>IF(з!G172-бз!G172-бс!G172-м!G172&lt;0,з!G172-бз!G172-бс!G172-м!G172,0)</f>
        <v>0</v>
      </c>
      <c r="H172" s="423">
        <f>IF(з!H172-бз!H172-бс!H172-м!H172&lt;0,з!H172-бз!H172-бс!H172-м!H172,0)</f>
        <v>0</v>
      </c>
      <c r="I172" s="422">
        <f>IF(з!I172-бз!I172-бс!I172-м!I172&lt;0,з!I172-бз!I172-бс!I172-м!I172,0)</f>
        <v>0</v>
      </c>
      <c r="T172" s="723">
        <f t="shared" si="8"/>
        <v>0</v>
      </c>
    </row>
    <row r="173" spans="1:20" s="263" customFormat="1" ht="12.75">
      <c r="A173" s="264"/>
      <c r="B173" s="327"/>
      <c r="C173" s="303"/>
      <c r="D173" s="303"/>
      <c r="E173" s="184"/>
      <c r="F173" s="185">
        <f>IF(з!F173-бз!F173-бс!F173-м!F173&lt;0,з!F173-бз!F173-бс!F173-м!F173,0)</f>
        <v>0</v>
      </c>
      <c r="G173" s="186">
        <f>IF(з!G173-бз!G173-бс!G173-м!G173&lt;0,з!G173-бз!G173-бс!G173-м!G173,0)</f>
        <v>0</v>
      </c>
      <c r="H173" s="187">
        <f>IF(з!H173-бз!H173-бс!H173-м!H173&lt;0,з!H173-бз!H173-бс!H173-м!H173,0)</f>
        <v>0</v>
      </c>
      <c r="I173" s="186">
        <f>IF(з!I173-бз!I173-бс!I173-м!I173&lt;0,з!I173-бз!I173-бс!I173-м!I173,0)</f>
        <v>0</v>
      </c>
      <c r="J173" s="710"/>
      <c r="K173" s="710"/>
      <c r="L173" s="710"/>
      <c r="M173" s="710"/>
      <c r="N173" s="710"/>
      <c r="O173" s="710"/>
      <c r="P173" s="710"/>
      <c r="Q173" s="710"/>
      <c r="R173" s="710"/>
      <c r="S173" s="710"/>
      <c r="T173" s="723">
        <f t="shared" si="8"/>
        <v>0</v>
      </c>
    </row>
    <row r="174" spans="1:20" ht="12.75">
      <c r="A174" s="280">
        <v>6</v>
      </c>
      <c r="B174" s="281" t="s">
        <v>122</v>
      </c>
      <c r="C174" s="772">
        <v>880</v>
      </c>
      <c r="D174" s="248" t="s">
        <v>19</v>
      </c>
      <c r="E174" s="119"/>
      <c r="F174" s="68">
        <f>IF(з!F174-бз!F174-бс!F174-м!F174&lt;0,з!F174-бз!F174-бс!F174-м!F174,0)</f>
        <v>0</v>
      </c>
      <c r="G174" s="69">
        <f>IF(з!G174-бз!G174-бс!G174-м!G174&lt;0,з!G174-бз!G174-бс!G174-м!G174,0)</f>
        <v>0</v>
      </c>
      <c r="H174" s="70">
        <f>IF(з!H174-бз!H174-бс!H174-м!H174&lt;0,з!H174-бз!H174-бс!H174-м!H174,0)</f>
        <v>0</v>
      </c>
      <c r="I174" s="69">
        <f>IF(з!I174-бз!I174-бс!I174-м!I174&lt;0,з!I174-бз!I174-бс!I174-м!I174,0)</f>
        <v>0</v>
      </c>
      <c r="T174" s="723">
        <f t="shared" si="8"/>
        <v>0</v>
      </c>
    </row>
    <row r="175" spans="1:20" ht="12.75">
      <c r="A175" s="293">
        <v>7</v>
      </c>
      <c r="B175" s="828" t="s">
        <v>123</v>
      </c>
      <c r="C175" s="248">
        <v>890</v>
      </c>
      <c r="D175" s="274" t="s">
        <v>15</v>
      </c>
      <c r="E175" s="119"/>
      <c r="F175" s="68">
        <f>IF(з!F175-бз!F175-бс!F175-м!F175&lt;0,з!F175-бз!F175-бс!F175-м!F175,0)</f>
        <v>0</v>
      </c>
      <c r="G175" s="69">
        <f>IF(з!G175-бз!G175-бс!G175-м!G175&lt;0,з!G175-бз!G175-бс!G175-м!G175,0)</f>
        <v>0</v>
      </c>
      <c r="H175" s="70">
        <f>IF(з!H175-бз!H175-бс!H175-м!H175&lt;0,з!H175-бз!H175-бс!H175-м!H175,0)</f>
        <v>0</v>
      </c>
      <c r="I175" s="69">
        <f>IF(з!I175-бз!I175-бс!I175-м!I175&lt;0,з!I175-бз!I175-бс!I175-м!I175,0)</f>
        <v>0</v>
      </c>
      <c r="T175" s="723">
        <f t="shared" si="8"/>
        <v>0</v>
      </c>
    </row>
    <row r="176" spans="1:20" ht="12.75">
      <c r="A176" s="266">
        <v>8</v>
      </c>
      <c r="B176" s="163" t="s">
        <v>172</v>
      </c>
      <c r="C176" s="266">
        <v>900</v>
      </c>
      <c r="D176" s="266" t="s">
        <v>19</v>
      </c>
      <c r="E176" s="119"/>
      <c r="F176" s="68">
        <f>IF(з!F176-бз!F176-бс!F176-м!F176&lt;0,з!F176-бз!F176-бс!F176-м!F176,0)</f>
        <v>0</v>
      </c>
      <c r="G176" s="69">
        <f>IF(з!G176-бз!G176-бс!G176-м!G176&lt;0,з!G176-бз!G176-бс!G176-м!G176,0)</f>
        <v>0</v>
      </c>
      <c r="H176" s="70">
        <f>IF(з!H176-бз!H176-бс!H176-м!H176&lt;0,з!H176-бз!H176-бс!H176-м!H176,0)</f>
        <v>0</v>
      </c>
      <c r="I176" s="69">
        <f>IF(з!I176-бз!I176-бс!I176-м!I176&lt;0,з!I176-бз!I176-бс!I176-м!I176,0)</f>
        <v>0</v>
      </c>
      <c r="T176" s="723">
        <f t="shared" si="8"/>
        <v>0</v>
      </c>
    </row>
    <row r="177" spans="1:20" ht="12.75">
      <c r="A177" s="266"/>
      <c r="B177" s="748"/>
      <c r="C177" s="749"/>
      <c r="D177" s="749"/>
      <c r="E177" s="119"/>
      <c r="F177" s="421">
        <f>IF(з!F177-бз!F177-бс!F177-м!F177&lt;0,з!F177-бз!F177-бс!F177-м!F177,0)</f>
        <v>0</v>
      </c>
      <c r="G177" s="422">
        <f>IF(з!G177-бз!G177-бс!G177-м!G177&lt;0,з!G177-бз!G177-бс!G177-м!G177,0)</f>
        <v>0</v>
      </c>
      <c r="H177" s="423">
        <f>IF(з!H177-бз!H177-бс!H177-м!H177&lt;0,з!H177-бз!H177-бс!H177-м!H177,0)</f>
        <v>0</v>
      </c>
      <c r="I177" s="422">
        <f>IF(з!I177-бз!I177-бс!I177-м!I177&lt;0,з!I177-бз!I177-бс!I177-м!I177,0)</f>
        <v>0</v>
      </c>
      <c r="T177" s="723">
        <f t="shared" si="8"/>
        <v>0</v>
      </c>
    </row>
    <row r="178" spans="1:20" ht="12.75">
      <c r="A178" s="266"/>
      <c r="B178" s="748"/>
      <c r="C178" s="749"/>
      <c r="D178" s="749"/>
      <c r="E178" s="119"/>
      <c r="F178" s="421">
        <f>IF(з!F178-бз!F178-бс!F178-м!F178&lt;0,з!F178-бз!F178-бс!F178-м!F178,0)</f>
        <v>0</v>
      </c>
      <c r="G178" s="422">
        <f>IF(з!G178-бз!G178-бс!G178-м!G178&lt;0,з!G178-бз!G178-бс!G178-м!G178,0)</f>
        <v>0</v>
      </c>
      <c r="H178" s="423">
        <f>IF(з!H178-бз!H178-бс!H178-м!H178&lt;0,з!H178-бз!H178-бс!H178-м!H178,0)</f>
        <v>0</v>
      </c>
      <c r="I178" s="422">
        <f>IF(з!I178-бз!I178-бс!I178-м!I178&lt;0,з!I178-бз!I178-бс!I178-м!I178,0)</f>
        <v>0</v>
      </c>
      <c r="T178" s="723">
        <f t="shared" si="8"/>
        <v>0</v>
      </c>
    </row>
    <row r="179" spans="1:20" ht="12.75">
      <c r="A179" s="266"/>
      <c r="B179" s="748"/>
      <c r="C179" s="749"/>
      <c r="D179" s="749"/>
      <c r="E179" s="119"/>
      <c r="F179" s="421">
        <f>IF(з!F179-бз!F179-бс!F179-м!F179&lt;0,з!F179-бз!F179-бс!F179-м!F179,0)</f>
        <v>0</v>
      </c>
      <c r="G179" s="422">
        <f>IF(з!G179-бз!G179-бс!G179-м!G179&lt;0,з!G179-бз!G179-бс!G179-м!G179,0)</f>
        <v>0</v>
      </c>
      <c r="H179" s="423">
        <f>IF(з!H179-бз!H179-бс!H179-м!H179&lt;0,з!H179-бз!H179-бс!H179-м!H179,0)</f>
        <v>0</v>
      </c>
      <c r="I179" s="422">
        <f>IF(з!I179-бз!I179-бс!I179-м!I179&lt;0,з!I179-бз!I179-бс!I179-м!I179,0)</f>
        <v>0</v>
      </c>
      <c r="T179" s="723">
        <f t="shared" si="8"/>
        <v>0</v>
      </c>
    </row>
    <row r="180" spans="1:20" ht="13.5" thickBot="1">
      <c r="A180" s="266"/>
      <c r="B180" s="748"/>
      <c r="C180" s="749"/>
      <c r="D180" s="749"/>
      <c r="E180" s="119"/>
      <c r="F180" s="421">
        <f>IF(з!F180-бз!F180-бс!F180-м!F180&lt;0,з!F180-бз!F180-бс!F180-м!F180,0)</f>
        <v>0</v>
      </c>
      <c r="G180" s="422">
        <f>IF(з!G180-бз!G180-бс!G180-м!G180&lt;0,з!G180-бз!G180-бс!G180-м!G180,0)</f>
        <v>0</v>
      </c>
      <c r="H180" s="423">
        <f>IF(з!H180-бз!H180-бс!H180-м!H180&lt;0,з!H180-бз!H180-бс!H180-м!H180,0)</f>
        <v>0</v>
      </c>
      <c r="I180" s="422">
        <f>IF(з!I180-бз!I180-бс!I180-м!I180&lt;0,з!I180-бз!I180-бс!I180-м!I180,0)</f>
        <v>0</v>
      </c>
      <c r="T180" s="723">
        <f t="shared" si="8"/>
        <v>0</v>
      </c>
    </row>
    <row r="181" spans="1:20" ht="15.75" thickBot="1">
      <c r="A181" s="269"/>
      <c r="B181" s="179" t="s">
        <v>169</v>
      </c>
      <c r="C181" s="270">
        <v>910</v>
      </c>
      <c r="D181" s="271" t="s">
        <v>19</v>
      </c>
      <c r="E181" s="119"/>
      <c r="F181" s="147">
        <f>IF(з!F181-бз!F181-бс!F181-м!F181&lt;0,з!F181-бз!F181-бс!F181-м!F181,0)</f>
        <v>0</v>
      </c>
      <c r="G181" s="73">
        <f>IF(з!G181-бз!G181-бс!G181-м!G181&lt;0,з!G181-бз!G181-бс!G181-м!G181,0)</f>
        <v>0</v>
      </c>
      <c r="H181" s="180">
        <f>IF(з!H181-бз!H181-бс!H181-м!H181&lt;0,з!H181-бз!H181-бс!H181-м!H181,0)</f>
        <v>0</v>
      </c>
      <c r="I181" s="73">
        <f>IF(з!I181-бз!I181-бс!I181-м!I181&lt;0,з!I181-бз!I181-бс!I181-м!I181,0)</f>
        <v>0</v>
      </c>
      <c r="T181" s="723">
        <f t="shared" si="8"/>
        <v>0</v>
      </c>
    </row>
    <row r="182" spans="1:20" s="716" customFormat="1" ht="12.75">
      <c r="A182" s="829" t="s">
        <v>26</v>
      </c>
      <c r="B182" s="724" t="s">
        <v>79</v>
      </c>
      <c r="C182" s="313">
        <v>920</v>
      </c>
      <c r="D182" s="313" t="s">
        <v>19</v>
      </c>
      <c r="E182" s="348"/>
      <c r="F182" s="441">
        <f>IF(з!F182-бз!F182-бс!F182-м!F182&lt;0,з!F182-бз!F182-бс!F182-м!F182,0)</f>
        <v>0</v>
      </c>
      <c r="G182" s="442">
        <f>IF(з!G182-бз!G182-бс!G182-м!G182&lt;0,з!G182-бз!G182-бс!G182-м!G182,0)</f>
        <v>0</v>
      </c>
      <c r="H182" s="443">
        <f>IF(з!H182-бз!H182-бс!H182-м!H182&lt;0,з!H182-бз!H182-бс!H182-м!H182,0)</f>
        <v>0</v>
      </c>
      <c r="I182" s="442">
        <f>IF(з!I182-бз!I182-бс!I182-м!I182&lt;0,з!I182-бз!I182-бс!I182-м!I182,0)</f>
        <v>0</v>
      </c>
      <c r="J182" s="710"/>
      <c r="K182" s="710"/>
      <c r="L182" s="710"/>
      <c r="M182" s="710"/>
      <c r="N182" s="710"/>
      <c r="O182" s="710"/>
      <c r="P182" s="710"/>
      <c r="Q182" s="710"/>
      <c r="R182" s="710"/>
      <c r="S182" s="710"/>
      <c r="T182" s="723">
        <f t="shared" si="8"/>
        <v>0</v>
      </c>
    </row>
    <row r="183" spans="1:20" s="738" customFormat="1" ht="15">
      <c r="A183" s="830"/>
      <c r="B183" s="831" t="s">
        <v>126</v>
      </c>
      <c r="C183" s="832"/>
      <c r="D183" s="832"/>
      <c r="E183" s="348"/>
      <c r="F183" s="468"/>
      <c r="G183" s="468"/>
      <c r="H183" s="468"/>
      <c r="I183" s="468"/>
      <c r="J183" s="710"/>
      <c r="K183" s="710"/>
      <c r="L183" s="710"/>
      <c r="M183" s="710"/>
      <c r="N183" s="710"/>
      <c r="O183" s="710"/>
      <c r="P183" s="710"/>
      <c r="Q183" s="710"/>
      <c r="R183" s="710"/>
      <c r="S183" s="710"/>
      <c r="T183" s="737"/>
    </row>
    <row r="184" spans="1:20" ht="12.75">
      <c r="A184" s="260">
        <v>1</v>
      </c>
      <c r="B184" s="822" t="s">
        <v>60</v>
      </c>
      <c r="C184" s="266">
        <v>930</v>
      </c>
      <c r="D184" s="266" t="s">
        <v>15</v>
      </c>
      <c r="E184" s="119"/>
      <c r="F184" s="75">
        <f>IF(з!F184-бз!F184-бс!F184-м!F184&lt;0,з!F184-бз!F184-бс!F184-м!F184,0)</f>
        <v>0</v>
      </c>
      <c r="G184" s="91">
        <f>IF(з!G184-бз!G184-бс!G184-м!G184&lt;0,з!G184-бз!G184-бс!G184-м!G184,0)</f>
        <v>0</v>
      </c>
      <c r="H184" s="76">
        <f>IF(з!H184-бз!H184-бс!H184-м!H184&lt;0,з!H184-бз!H184-бс!H184-м!H184,0)</f>
        <v>0</v>
      </c>
      <c r="I184" s="91">
        <f>IF(з!I184-бз!I184-бс!I184-м!I184&lt;0,з!I184-бз!I184-бс!I184-м!I184,0)</f>
        <v>0</v>
      </c>
      <c r="T184" s="723">
        <f aca="true" t="shared" si="9" ref="T184:T199">SUM(F184:S184)</f>
        <v>0</v>
      </c>
    </row>
    <row r="185" spans="1:20" ht="12.75">
      <c r="A185" s="280"/>
      <c r="B185" s="833" t="s">
        <v>127</v>
      </c>
      <c r="C185" s="766">
        <v>931</v>
      </c>
      <c r="D185" s="766" t="s">
        <v>15</v>
      </c>
      <c r="E185" s="759"/>
      <c r="F185" s="435">
        <f>IF(з!F185-бз!F185-бс!F185-м!F185&lt;0,з!F185-бз!F185-бс!F185-м!F185,0)</f>
        <v>0</v>
      </c>
      <c r="G185" s="436">
        <f>IF(з!G185-бз!G185-бс!G185-м!G185&lt;0,з!G185-бз!G185-бс!G185-м!G185,0)</f>
        <v>0</v>
      </c>
      <c r="H185" s="437">
        <f>IF(з!H185-бз!H185-бс!H185-м!H185&lt;0,з!H185-бз!H185-бс!H185-м!H185,0)</f>
        <v>0</v>
      </c>
      <c r="I185" s="436">
        <f>IF(з!I185-бз!I185-бс!I185-м!I185&lt;0,з!I185-бз!I185-бс!I185-м!I185,0)</f>
        <v>0</v>
      </c>
      <c r="T185" s="723">
        <f t="shared" si="9"/>
        <v>0</v>
      </c>
    </row>
    <row r="186" spans="1:20" ht="12.75">
      <c r="A186" s="280">
        <v>2</v>
      </c>
      <c r="B186" s="832" t="s">
        <v>64</v>
      </c>
      <c r="C186" s="248">
        <v>940</v>
      </c>
      <c r="D186" s="248" t="s">
        <v>15</v>
      </c>
      <c r="E186" s="119"/>
      <c r="F186" s="68">
        <f>IF(з!F186-бз!F186-бс!F186-м!F186&lt;0,з!F186-бз!F186-бс!F186-м!F186,0)</f>
        <v>0</v>
      </c>
      <c r="G186" s="69">
        <f>IF(з!G186-бз!G186-бс!G186-м!G186&lt;0,з!G186-бз!G186-бс!G186-м!G186,0)</f>
        <v>0</v>
      </c>
      <c r="H186" s="70">
        <f>IF(з!H186-бз!H186-бс!H186-м!H186&lt;0,з!H186-бз!H186-бс!H186-м!H186,0)</f>
        <v>0</v>
      </c>
      <c r="I186" s="69">
        <f>IF(з!I186-бз!I186-бс!I186-м!I186&lt;0,з!I186-бз!I186-бс!I186-м!I186,0)</f>
        <v>0</v>
      </c>
      <c r="T186" s="723">
        <f t="shared" si="9"/>
        <v>0</v>
      </c>
    </row>
    <row r="187" spans="1:20" ht="12.75">
      <c r="A187" s="280">
        <v>3</v>
      </c>
      <c r="B187" s="832" t="s">
        <v>65</v>
      </c>
      <c r="C187" s="804">
        <v>950</v>
      </c>
      <c r="D187" s="804" t="s">
        <v>15</v>
      </c>
      <c r="E187" s="119"/>
      <c r="F187" s="68">
        <f>IF(з!F187-бз!F187-бс!F187-м!F187&lt;0,з!F187-бз!F187-бс!F187-м!F187,0)</f>
        <v>0</v>
      </c>
      <c r="G187" s="69">
        <f>IF(з!G187-бз!G187-бс!G187-м!G187&lt;0,з!G187-бз!G187-бс!G187-м!G187,0)</f>
        <v>0</v>
      </c>
      <c r="H187" s="70">
        <f>IF(з!H187-бз!H187-бс!H187-м!H187&lt;0,з!H187-бз!H187-бс!H187-м!H187,0)</f>
        <v>0</v>
      </c>
      <c r="I187" s="69">
        <f>IF(з!I187-бз!I187-бс!I187-м!I187&lt;0,з!I187-бз!I187-бс!I187-м!I187,0)</f>
        <v>0</v>
      </c>
      <c r="T187" s="723">
        <f t="shared" si="9"/>
        <v>0</v>
      </c>
    </row>
    <row r="188" spans="1:20" ht="12.75">
      <c r="A188" s="293">
        <v>4</v>
      </c>
      <c r="B188" s="832" t="s">
        <v>66</v>
      </c>
      <c r="C188" s="248">
        <v>960</v>
      </c>
      <c r="D188" s="804" t="s">
        <v>15</v>
      </c>
      <c r="E188" s="119"/>
      <c r="F188" s="68">
        <f>IF(з!F188-бз!F188-бс!F188-м!F188&lt;0,з!F188-бз!F188-бс!F188-м!F188,0)</f>
        <v>0</v>
      </c>
      <c r="G188" s="69">
        <f>IF(з!G188-бз!G188-бс!G188-м!G188&lt;0,з!G188-бз!G188-бс!G188-м!G188,0)</f>
        <v>0</v>
      </c>
      <c r="H188" s="70">
        <f>IF(з!H188-бз!H188-бс!H188-м!H188&lt;0,з!H188-бз!H188-бс!H188-м!H188,0)</f>
        <v>0</v>
      </c>
      <c r="I188" s="69">
        <f>IF(з!I188-бз!I188-бс!I188-м!I188&lt;0,з!I188-бз!I188-бс!I188-м!I188,0)</f>
        <v>0</v>
      </c>
      <c r="T188" s="723">
        <f t="shared" si="9"/>
        <v>0</v>
      </c>
    </row>
    <row r="189" spans="1:20" ht="12.75">
      <c r="A189" s="293">
        <v>5</v>
      </c>
      <c r="B189" s="834" t="s">
        <v>128</v>
      </c>
      <c r="C189" s="804">
        <v>970</v>
      </c>
      <c r="D189" s="804" t="s">
        <v>15</v>
      </c>
      <c r="E189" s="119"/>
      <c r="F189" s="68">
        <f>IF(з!F189-бз!F189-бс!F189-м!F189&lt;0,з!F189-бз!F189-бс!F189-м!F189,0)</f>
        <v>0</v>
      </c>
      <c r="G189" s="69">
        <f>IF(з!G189-бз!G189-бс!G189-м!G189&lt;0,з!G189-бз!G189-бс!G189-м!G189,0)</f>
        <v>0</v>
      </c>
      <c r="H189" s="70">
        <f>IF(з!H189-бз!H189-бс!H189-м!H189&lt;0,з!H189-бз!H189-бс!H189-м!H189,0)</f>
        <v>0</v>
      </c>
      <c r="I189" s="69">
        <f>IF(з!I189-бз!I189-бс!I189-м!I189&lt;0,з!I189-бз!I189-бс!I189-м!I189,0)</f>
        <v>0</v>
      </c>
      <c r="T189" s="723">
        <f t="shared" si="9"/>
        <v>0</v>
      </c>
    </row>
    <row r="190" spans="1:20" ht="12.75">
      <c r="A190" s="280"/>
      <c r="B190" s="833" t="s">
        <v>129</v>
      </c>
      <c r="C190" s="775">
        <v>971</v>
      </c>
      <c r="D190" s="775" t="s">
        <v>15</v>
      </c>
      <c r="E190" s="759"/>
      <c r="F190" s="421">
        <f>IF(з!F190-бз!F190-бс!F190-м!F190&lt;0,з!F190-бз!F190-бс!F190-м!F190,0)</f>
        <v>0</v>
      </c>
      <c r="G190" s="422">
        <f>IF(з!G190-бз!G190-бс!G190-м!G190&lt;0,з!G190-бз!G190-бс!G190-м!G190,0)</f>
        <v>0</v>
      </c>
      <c r="H190" s="423">
        <f>IF(з!H190-бз!H190-бс!H190-м!H190&lt;0,з!H190-бз!H190-бс!H190-м!H190,0)</f>
        <v>0</v>
      </c>
      <c r="I190" s="422">
        <f>IF(з!I190-бз!I190-бс!I190-м!I190&lt;0,з!I190-бз!I190-бс!I190-м!I190,0)</f>
        <v>0</v>
      </c>
      <c r="T190" s="723">
        <f t="shared" si="9"/>
        <v>0</v>
      </c>
    </row>
    <row r="191" spans="1:20" s="263" customFormat="1" ht="12.75">
      <c r="A191" s="326"/>
      <c r="B191" s="327"/>
      <c r="C191" s="209"/>
      <c r="D191" s="303"/>
      <c r="E191" s="184"/>
      <c r="F191" s="185">
        <f>IF(з!F191-бз!F191-бс!F191-м!F191&lt;0,з!F191-бз!F191-бс!F191-м!F191,0)</f>
        <v>0</v>
      </c>
      <c r="G191" s="186">
        <f>IF(з!G191-бз!G191-бс!G191-м!G191&lt;0,з!G191-бз!G191-бс!G191-м!G191,0)</f>
        <v>0</v>
      </c>
      <c r="H191" s="187">
        <f>IF(з!H191-бз!H191-бс!H191-м!H191&lt;0,з!H191-бз!H191-бс!H191-м!H191,0)</f>
        <v>0</v>
      </c>
      <c r="I191" s="186">
        <f>IF(з!I191-бз!I191-бс!I191-м!I191&lt;0,з!I191-бз!I191-бс!I191-м!I191,0)</f>
        <v>0</v>
      </c>
      <c r="J191" s="710"/>
      <c r="K191" s="710"/>
      <c r="L191" s="710"/>
      <c r="M191" s="710"/>
      <c r="N191" s="710"/>
      <c r="O191" s="710"/>
      <c r="P191" s="710"/>
      <c r="Q191" s="710"/>
      <c r="R191" s="710"/>
      <c r="S191" s="710"/>
      <c r="T191" s="723">
        <f t="shared" si="9"/>
        <v>0</v>
      </c>
    </row>
    <row r="192" spans="1:20" ht="12.75">
      <c r="A192" s="266">
        <v>8</v>
      </c>
      <c r="B192" s="163" t="s">
        <v>172</v>
      </c>
      <c r="C192" s="266">
        <v>980</v>
      </c>
      <c r="D192" s="266" t="s">
        <v>19</v>
      </c>
      <c r="E192" s="119"/>
      <c r="F192" s="68">
        <f>IF(з!F192-бз!F192-бс!F192-м!F192&lt;0,з!F192-бз!F192-бс!F192-м!F192,0)</f>
        <v>0</v>
      </c>
      <c r="G192" s="69">
        <f>IF(з!G192-бз!G192-бс!G192-м!G192&lt;0,з!G192-бз!G192-бс!G192-м!G192,0)</f>
        <v>0</v>
      </c>
      <c r="H192" s="70">
        <f>IF(з!H192-бз!H192-бс!H192-м!H192&lt;0,з!H192-бз!H192-бс!H192-м!H192,0)</f>
        <v>0</v>
      </c>
      <c r="I192" s="69">
        <f>IF(з!I192-бз!I192-бс!I192-м!I192&lt;0,з!I192-бз!I192-бс!I192-м!I192,0)</f>
        <v>0</v>
      </c>
      <c r="T192" s="723">
        <f t="shared" si="9"/>
        <v>0</v>
      </c>
    </row>
    <row r="193" spans="1:20" ht="12.75">
      <c r="A193" s="266"/>
      <c r="B193" s="748"/>
      <c r="C193" s="749"/>
      <c r="D193" s="749"/>
      <c r="E193" s="119"/>
      <c r="F193" s="421">
        <f>IF(з!F193-бз!F193-бс!F193-м!F193&lt;0,з!F193-бз!F193-бс!F193-м!F193,0)</f>
        <v>0</v>
      </c>
      <c r="G193" s="422">
        <f>IF(з!G193-бз!G193-бс!G193-м!G193&lt;0,з!G193-бз!G193-бс!G193-м!G193,0)</f>
        <v>0</v>
      </c>
      <c r="H193" s="423">
        <f>IF(з!H193-бз!H193-бс!H193-м!H193&lt;0,з!H193-бз!H193-бс!H193-м!H193,0)</f>
        <v>0</v>
      </c>
      <c r="I193" s="422">
        <f>IF(з!I193-бз!I193-бс!I193-м!I193&lt;0,з!I193-бз!I193-бс!I193-м!I193,0)</f>
        <v>0</v>
      </c>
      <c r="T193" s="723">
        <f t="shared" si="9"/>
        <v>0</v>
      </c>
    </row>
    <row r="194" spans="1:20" ht="12.75">
      <c r="A194" s="266"/>
      <c r="B194" s="748"/>
      <c r="C194" s="749"/>
      <c r="D194" s="749"/>
      <c r="E194" s="119"/>
      <c r="F194" s="421">
        <f>IF(з!F194-бз!F194-бс!F194-м!F194&lt;0,з!F194-бз!F194-бс!F194-м!F194,0)</f>
        <v>0</v>
      </c>
      <c r="G194" s="422">
        <f>IF(з!G194-бз!G194-бс!G194-м!G194&lt;0,з!G194-бз!G194-бс!G194-м!G194,0)</f>
        <v>0</v>
      </c>
      <c r="H194" s="423">
        <f>IF(з!H194-бз!H194-бс!H194-м!H194&lt;0,з!H194-бз!H194-бс!H194-м!H194,0)</f>
        <v>0</v>
      </c>
      <c r="I194" s="422">
        <f>IF(з!I194-бз!I194-бс!I194-м!I194&lt;0,з!I194-бз!I194-бс!I194-м!I194,0)</f>
        <v>0</v>
      </c>
      <c r="T194" s="723">
        <f t="shared" si="9"/>
        <v>0</v>
      </c>
    </row>
    <row r="195" spans="1:20" ht="12.75">
      <c r="A195" s="266"/>
      <c r="B195" s="748"/>
      <c r="C195" s="749"/>
      <c r="D195" s="749"/>
      <c r="E195" s="119"/>
      <c r="F195" s="421">
        <f>IF(з!F195-бз!F195-бс!F195-м!F195&lt;0,з!F195-бз!F195-бс!F195-м!F195,0)</f>
        <v>0</v>
      </c>
      <c r="G195" s="422">
        <f>IF(з!G195-бз!G195-бс!G195-м!G195&lt;0,з!G195-бз!G195-бс!G195-м!G195,0)</f>
        <v>0</v>
      </c>
      <c r="H195" s="423">
        <f>IF(з!H195-бз!H195-бс!H195-м!H195&lt;0,з!H195-бз!H195-бс!H195-м!H195,0)</f>
        <v>0</v>
      </c>
      <c r="I195" s="422">
        <f>IF(з!I195-бз!I195-бс!I195-м!I195&lt;0,з!I195-бз!I195-бс!I195-м!I195,0)</f>
        <v>0</v>
      </c>
      <c r="T195" s="723">
        <f t="shared" si="9"/>
        <v>0</v>
      </c>
    </row>
    <row r="196" spans="1:20" ht="13.5" thickBot="1">
      <c r="A196" s="266"/>
      <c r="B196" s="748"/>
      <c r="C196" s="749"/>
      <c r="D196" s="749"/>
      <c r="E196" s="119"/>
      <c r="F196" s="421">
        <f>IF(з!F196-бз!F196-бс!F196-м!F196&lt;0,з!F196-бз!F196-бс!F196-м!F196,0)</f>
        <v>0</v>
      </c>
      <c r="G196" s="422">
        <f>IF(з!G196-бз!G196-бс!G196-м!G196&lt;0,з!G196-бз!G196-бс!G196-м!G196,0)</f>
        <v>0</v>
      </c>
      <c r="H196" s="423">
        <f>IF(з!H196-бз!H196-бс!H196-м!H196&lt;0,з!H196-бз!H196-бс!H196-м!H196,0)</f>
        <v>0</v>
      </c>
      <c r="I196" s="422">
        <f>IF(з!I196-бз!I196-бс!I196-м!I196&lt;0,з!I196-бз!I196-бс!I196-м!I196,0)</f>
        <v>0</v>
      </c>
      <c r="T196" s="723">
        <f t="shared" si="9"/>
        <v>0</v>
      </c>
    </row>
    <row r="197" spans="1:20" ht="15.75" thickBot="1">
      <c r="A197" s="269"/>
      <c r="B197" s="179" t="s">
        <v>170</v>
      </c>
      <c r="C197" s="270">
        <v>990</v>
      </c>
      <c r="D197" s="271" t="s">
        <v>19</v>
      </c>
      <c r="E197" s="119"/>
      <c r="F197" s="147">
        <f>IF(з!F197-бз!F197-бс!F197-м!F197&lt;0,з!F197-бз!F197-бс!F197-м!F197,0)</f>
        <v>0</v>
      </c>
      <c r="G197" s="73">
        <f>IF(з!G197-бз!G197-бс!G197-м!G197&lt;0,з!G197-бз!G197-бс!G197-м!G197,0)</f>
        <v>0</v>
      </c>
      <c r="H197" s="180">
        <f>IF(з!H197-бз!H197-бс!H197-м!H197&lt;0,з!H197-бз!H197-бс!H197-м!H197,0)</f>
        <v>0</v>
      </c>
      <c r="I197" s="73">
        <f>IF(з!I197-бз!I197-бс!I197-м!I197&lt;0,з!I197-бз!I197-бс!I197-м!I197,0)</f>
        <v>0</v>
      </c>
      <c r="T197" s="723">
        <f t="shared" si="9"/>
        <v>0</v>
      </c>
    </row>
    <row r="198" spans="1:20" ht="12.75">
      <c r="A198" s="835" t="s">
        <v>26</v>
      </c>
      <c r="B198" s="724" t="s">
        <v>79</v>
      </c>
      <c r="C198" s="804">
        <v>1000</v>
      </c>
      <c r="D198" s="248" t="s">
        <v>19</v>
      </c>
      <c r="E198" s="119"/>
      <c r="F198" s="68">
        <f>IF(з!F198-бз!F198-бс!F198-м!F198&lt;0,з!F198-бз!F198-бс!F198-м!F198,0)</f>
        <v>0</v>
      </c>
      <c r="G198" s="69">
        <f>IF(з!G198-бз!G198-бс!G198-м!G198&lt;0,з!G198-бз!G198-бс!G198-м!G198,0)</f>
        <v>0</v>
      </c>
      <c r="H198" s="70">
        <f>IF(з!H198-бз!H198-бс!H198-м!H198&lt;0,з!H198-бз!H198-бс!H198-м!H198,0)</f>
        <v>0</v>
      </c>
      <c r="I198" s="69">
        <f>IF(з!I198-бз!I198-бс!I198-м!I198&lt;0,з!I198-бз!I198-бс!I198-м!I198,0)</f>
        <v>0</v>
      </c>
      <c r="T198" s="723">
        <f t="shared" si="9"/>
        <v>0</v>
      </c>
    </row>
    <row r="199" spans="1:20" ht="13.5" thickBot="1">
      <c r="A199" s="836"/>
      <c r="B199" s="721" t="s">
        <v>130</v>
      </c>
      <c r="C199" s="837">
        <v>1010</v>
      </c>
      <c r="D199" s="800" t="s">
        <v>19</v>
      </c>
      <c r="E199" s="119"/>
      <c r="F199" s="450">
        <f>IF(з!F199-бз!F199-бс!F199-м!F199&lt;0,з!F199-бз!F199-бс!F199-м!F199,0)</f>
        <v>0</v>
      </c>
      <c r="G199" s="451">
        <f>IF(з!G199-бз!G199-бс!G199-м!G199&lt;0,з!G199-бз!G199-бс!G199-м!G199,0)</f>
        <v>0</v>
      </c>
      <c r="H199" s="452">
        <f>IF(з!H199-бз!H199-бс!H199-м!H199&lt;0,з!H199-бз!H199-бс!H199-м!H199,0)</f>
        <v>0</v>
      </c>
      <c r="I199" s="451">
        <f>IF(з!I199-бз!I199-бс!I199-м!I199&lt;0,з!I199-бз!I199-бс!I199-м!I199,0)</f>
        <v>0</v>
      </c>
      <c r="T199" s="723">
        <f t="shared" si="9"/>
        <v>0</v>
      </c>
    </row>
    <row r="200" spans="1:20" s="738" customFormat="1" ht="15.75" thickBot="1">
      <c r="A200" s="838"/>
      <c r="B200" s="839"/>
      <c r="C200" s="840"/>
      <c r="D200" s="841"/>
      <c r="E200" s="348"/>
      <c r="F200" s="468"/>
      <c r="G200" s="468"/>
      <c r="H200" s="468"/>
      <c r="I200" s="468"/>
      <c r="J200" s="710"/>
      <c r="K200" s="710"/>
      <c r="L200" s="710"/>
      <c r="M200" s="710"/>
      <c r="N200" s="710"/>
      <c r="O200" s="710"/>
      <c r="P200" s="710"/>
      <c r="Q200" s="710"/>
      <c r="R200" s="710"/>
      <c r="S200" s="710"/>
      <c r="T200" s="737"/>
    </row>
    <row r="201" spans="1:20" ht="18.75" thickBot="1">
      <c r="A201" s="269"/>
      <c r="B201" s="210" t="s">
        <v>174</v>
      </c>
      <c r="C201" s="270">
        <v>1020</v>
      </c>
      <c r="D201" s="271" t="s">
        <v>19</v>
      </c>
      <c r="E201" s="119"/>
      <c r="F201" s="147">
        <f>IF(з!F201-бз!F201-бс!F201-м!F201&lt;0,з!F201-бз!F201-бс!F201-м!F201,0)</f>
        <v>0</v>
      </c>
      <c r="G201" s="73">
        <f>IF(з!G201-бз!G201-бс!G201-м!G201&lt;0,з!G201-бз!G201-бс!G201-м!G201,0)</f>
        <v>0</v>
      </c>
      <c r="H201" s="180">
        <f>IF(з!H201-бз!H201-бс!H201-м!H201&lt;0,з!H201-бз!H201-бс!H201-м!H201,0)</f>
        <v>0</v>
      </c>
      <c r="I201" s="73">
        <f>IF(з!I201-бз!I201-бс!I201-м!I201&lt;0,з!I201-бз!I201-бс!I201-м!I201,0)</f>
        <v>0</v>
      </c>
      <c r="T201" s="723">
        <f>SUM(F201:S201)</f>
        <v>0</v>
      </c>
    </row>
    <row r="202" spans="1:20" s="738" customFormat="1" ht="15">
      <c r="A202" s="842"/>
      <c r="B202" s="843"/>
      <c r="C202" s="844"/>
      <c r="D202" s="845"/>
      <c r="E202" s="348"/>
      <c r="F202" s="468"/>
      <c r="G202" s="468"/>
      <c r="H202" s="468"/>
      <c r="I202" s="468"/>
      <c r="J202" s="710"/>
      <c r="K202" s="710"/>
      <c r="L202" s="710"/>
      <c r="M202" s="710"/>
      <c r="N202" s="710"/>
      <c r="O202" s="710"/>
      <c r="P202" s="710"/>
      <c r="Q202" s="710"/>
      <c r="R202" s="710"/>
      <c r="S202" s="710"/>
      <c r="T202" s="737"/>
    </row>
    <row r="203" spans="1:20" s="738" customFormat="1" ht="18" customHeight="1">
      <c r="A203" s="846" t="s">
        <v>131</v>
      </c>
      <c r="B203" s="843"/>
      <c r="C203" s="844"/>
      <c r="D203" s="845"/>
      <c r="E203" s="348"/>
      <c r="F203" s="468"/>
      <c r="G203" s="468"/>
      <c r="H203" s="468"/>
      <c r="I203" s="468"/>
      <c r="J203" s="710"/>
      <c r="K203" s="710"/>
      <c r="L203" s="710"/>
      <c r="M203" s="710"/>
      <c r="N203" s="710"/>
      <c r="O203" s="710"/>
      <c r="P203" s="710"/>
      <c r="Q203" s="710"/>
      <c r="R203" s="710"/>
      <c r="S203" s="710"/>
      <c r="T203" s="737"/>
    </row>
    <row r="204" spans="1:20" s="738" customFormat="1" ht="15.75" customHeight="1">
      <c r="A204" s="750"/>
      <c r="C204" s="847"/>
      <c r="D204" s="752"/>
      <c r="E204" s="348"/>
      <c r="F204" s="468"/>
      <c r="G204" s="468"/>
      <c r="H204" s="468"/>
      <c r="I204" s="468"/>
      <c r="J204" s="710"/>
      <c r="K204" s="710"/>
      <c r="L204" s="710"/>
      <c r="M204" s="710"/>
      <c r="N204" s="710"/>
      <c r="O204" s="710"/>
      <c r="P204" s="710"/>
      <c r="Q204" s="710"/>
      <c r="R204" s="710"/>
      <c r="S204" s="710"/>
      <c r="T204" s="737"/>
    </row>
    <row r="205" spans="1:20" ht="25.5">
      <c r="A205" s="280"/>
      <c r="B205" s="848" t="s">
        <v>132</v>
      </c>
      <c r="C205" s="248">
        <v>1030</v>
      </c>
      <c r="D205" s="804" t="s">
        <v>15</v>
      </c>
      <c r="E205" s="119"/>
      <c r="F205" s="453">
        <f>IF(з!F205-бз!F205-бс!F205-м!F205&lt;0,з!F205-бз!F205-бс!F205-м!F205,0)</f>
        <v>0</v>
      </c>
      <c r="G205" s="454">
        <f>IF(з!G205-бз!G205-бс!G205-м!G205&lt;0,з!G205-бз!G205-бс!G205-м!G205,0)</f>
        <v>0</v>
      </c>
      <c r="H205" s="455">
        <f>IF(з!H205-бз!H205-бс!H205-м!H205&lt;0,з!H205-бз!H205-бс!H205-м!H205,0)</f>
        <v>0</v>
      </c>
      <c r="I205" s="454">
        <f>IF(з!I205-бз!I205-бс!I205-м!I205&lt;0,з!I205-бз!I205-бс!I205-м!I205,0)</f>
        <v>0</v>
      </c>
      <c r="T205" s="723">
        <f>SUM(F205:S205)</f>
        <v>0</v>
      </c>
    </row>
    <row r="206" spans="1:20" ht="13.5" thickBot="1">
      <c r="A206" s="293"/>
      <c r="B206" s="832"/>
      <c r="C206" s="248">
        <v>1040</v>
      </c>
      <c r="D206" s="804" t="s">
        <v>15</v>
      </c>
      <c r="E206" s="119"/>
      <c r="F206" s="68">
        <f>IF(з!F206-бз!F206-бс!F206-м!F206&lt;0,з!F206-бз!F206-бс!F206-м!F206,0)</f>
        <v>0</v>
      </c>
      <c r="G206" s="69">
        <f>IF(з!G206-бз!G206-бс!G206-м!G206&lt;0,з!G206-бз!G206-бс!G206-м!G206,0)</f>
        <v>0</v>
      </c>
      <c r="H206" s="70">
        <f>IF(з!H206-бз!H206-бс!H206-м!H206&lt;0,з!H206-бз!H206-бс!H206-м!H206,0)</f>
        <v>0</v>
      </c>
      <c r="I206" s="69">
        <f>IF(з!I206-бз!I206-бс!I206-м!I206&lt;0,з!I206-бз!I206-бс!I206-м!I206,0)</f>
        <v>0</v>
      </c>
      <c r="T206" s="723">
        <f>SUM(F206:S206)</f>
        <v>0</v>
      </c>
    </row>
    <row r="207" spans="1:20" ht="15.75" thickBot="1">
      <c r="A207" s="269"/>
      <c r="B207" s="179" t="s">
        <v>133</v>
      </c>
      <c r="C207" s="270" t="s">
        <v>134</v>
      </c>
      <c r="D207" s="271"/>
      <c r="E207" s="119"/>
      <c r="F207" s="147">
        <f>IF(з!F207-бз!F207-бс!F207-м!F207&lt;0,з!F207-бз!F207-бс!F207-м!F207,0)</f>
        <v>0</v>
      </c>
      <c r="G207" s="73">
        <f>IF(з!G207-бз!G207-бс!G207-м!G207&lt;0,з!G207-бз!G207-бс!G207-м!G207,0)</f>
        <v>0</v>
      </c>
      <c r="H207" s="180">
        <f>IF(з!H207-бз!H207-бс!H207-м!H207&lt;0,з!H207-бз!H207-бс!H207-м!H207,0)</f>
        <v>0</v>
      </c>
      <c r="I207" s="73">
        <f>IF(з!I207-бз!I207-бс!I207-м!I207&lt;0,з!I207-бз!I207-бс!I207-м!I207,0)</f>
        <v>0</v>
      </c>
      <c r="T207" s="723">
        <f>SUM(F207:S207)</f>
        <v>0</v>
      </c>
    </row>
    <row r="208" spans="1:20" s="738" customFormat="1" ht="60">
      <c r="A208" s="733"/>
      <c r="B208" s="734" t="s">
        <v>135</v>
      </c>
      <c r="C208" s="735"/>
      <c r="D208" s="735"/>
      <c r="E208" s="736"/>
      <c r="F208" s="468"/>
      <c r="G208" s="468"/>
      <c r="H208" s="468"/>
      <c r="I208" s="468"/>
      <c r="J208" s="710"/>
      <c r="K208" s="710"/>
      <c r="L208" s="710"/>
      <c r="M208" s="710"/>
      <c r="N208" s="710"/>
      <c r="O208" s="710"/>
      <c r="P208" s="710"/>
      <c r="Q208" s="710"/>
      <c r="R208" s="710"/>
      <c r="S208" s="710"/>
      <c r="T208" s="737"/>
    </row>
    <row r="209" spans="1:20" ht="12.75">
      <c r="A209" s="293">
        <v>1</v>
      </c>
      <c r="B209" s="338" t="s">
        <v>29</v>
      </c>
      <c r="C209" s="258">
        <v>1060</v>
      </c>
      <c r="D209" s="339" t="s">
        <v>15</v>
      </c>
      <c r="E209" s="119"/>
      <c r="F209" s="75">
        <f>IF(з!F209-бз!F209-бс!F209-м!F209&lt;0,з!F209-бз!F209-бс!F209-м!F209,0)</f>
        <v>0</v>
      </c>
      <c r="G209" s="340">
        <f>IF(з!G209-бз!G209-бс!G209-м!G209&lt;0,з!G209-бз!G209-бс!G209-м!G209,0)</f>
        <v>0</v>
      </c>
      <c r="H209" s="75">
        <f>IF(з!H209-бз!H209-бс!H209-м!H209&lt;0,з!H209-бз!H209-бс!H209-м!H209,0)</f>
        <v>0</v>
      </c>
      <c r="I209" s="340">
        <f>IF(з!I209-бз!I209-бс!I209-м!I209&lt;0,з!I209-бз!I209-бс!I209-м!I209,0)</f>
        <v>0</v>
      </c>
      <c r="T209" s="723">
        <f aca="true" t="shared" si="10" ref="T209:T248">SUM(F209:S209)</f>
        <v>0</v>
      </c>
    </row>
    <row r="210" spans="1:20" ht="12.75">
      <c r="A210" s="260"/>
      <c r="B210" s="158" t="s">
        <v>30</v>
      </c>
      <c r="C210" s="259">
        <v>1061</v>
      </c>
      <c r="D210" s="342" t="s">
        <v>31</v>
      </c>
      <c r="E210" s="119"/>
      <c r="F210" s="68">
        <f>IF(з!F210-бз!F210-бс!F210-м!F210&lt;0,з!F210-бз!F210-бс!F210-м!F210,0)</f>
        <v>0</v>
      </c>
      <c r="G210" s="69">
        <f>IF(з!G210-бз!G210-бс!G210-м!G210&lt;0,з!G210-бз!G210-бс!G210-м!G210,0)</f>
        <v>0</v>
      </c>
      <c r="H210" s="68">
        <f>IF(з!H210-бз!H210-бс!H210-м!H210&lt;0,з!H210-бз!H210-бс!H210-м!H210,0)</f>
        <v>0</v>
      </c>
      <c r="I210" s="69">
        <f>IF(з!I210-бз!I210-бс!I210-м!I210&lt;0,з!I210-бз!I210-бс!I210-м!I210,0)</f>
        <v>0</v>
      </c>
      <c r="T210" s="723">
        <f t="shared" si="10"/>
        <v>0</v>
      </c>
    </row>
    <row r="211" spans="1:20" ht="12.75">
      <c r="A211" s="260"/>
      <c r="B211" s="154" t="s">
        <v>32</v>
      </c>
      <c r="C211" s="258">
        <v>1070</v>
      </c>
      <c r="D211" s="258" t="s">
        <v>15</v>
      </c>
      <c r="E211" s="119"/>
      <c r="F211" s="155">
        <f>IF(з!F211-бз!F211-бс!F211-м!F211&lt;0,з!F211-бз!F211-бс!F211-м!F211,0)</f>
        <v>0</v>
      </c>
      <c r="G211" s="156">
        <f>IF(з!G211-бз!G211-бс!G211-м!G211&lt;0,з!G211-бз!G211-бс!G211-м!G211,0)</f>
        <v>0</v>
      </c>
      <c r="H211" s="155">
        <f>IF(з!H211-бз!H211-бс!H211-м!H211&lt;0,з!H211-бз!H211-бс!H211-м!H211,0)</f>
        <v>0</v>
      </c>
      <c r="I211" s="156">
        <f>IF(з!I211-бз!I211-бс!I211-м!I211&lt;0,з!I211-бз!I211-бс!I211-м!I211,0)</f>
        <v>0</v>
      </c>
      <c r="T211" s="723">
        <f t="shared" si="10"/>
        <v>0</v>
      </c>
    </row>
    <row r="212" spans="1:20" ht="12.75">
      <c r="A212" s="260"/>
      <c r="B212" s="158"/>
      <c r="C212" s="259">
        <v>1071</v>
      </c>
      <c r="D212" s="259" t="s">
        <v>31</v>
      </c>
      <c r="E212" s="119"/>
      <c r="F212" s="159">
        <f>IF(з!F212-бз!F212-бс!F212-м!F212&lt;0,з!F212-бз!F212-бс!F212-м!F212,0)</f>
        <v>0</v>
      </c>
      <c r="G212" s="160">
        <f>IF(з!G212-бз!G212-бс!G212-м!G212&lt;0,з!G212-бз!G212-бс!G212-м!G212,0)</f>
        <v>0</v>
      </c>
      <c r="H212" s="159">
        <f>IF(з!H212-бз!H212-бс!H212-м!H212&lt;0,з!H212-бз!H212-бс!H212-м!H212,0)</f>
        <v>0</v>
      </c>
      <c r="I212" s="160">
        <f>IF(з!I212-бз!I212-бс!I212-м!I212&lt;0,з!I212-бз!I212-бс!I212-м!I212,0)</f>
        <v>0</v>
      </c>
      <c r="T212" s="723">
        <f t="shared" si="10"/>
        <v>0</v>
      </c>
    </row>
    <row r="213" spans="1:20" ht="12.75">
      <c r="A213" s="260"/>
      <c r="B213" s="154" t="s">
        <v>33</v>
      </c>
      <c r="C213" s="258">
        <v>1080</v>
      </c>
      <c r="D213" s="258" t="s">
        <v>15</v>
      </c>
      <c r="E213" s="119"/>
      <c r="F213" s="155">
        <f>IF(з!F213-бз!F213-бс!F213-м!F213&lt;0,з!F213-бз!F213-бс!F213-м!F213,0)</f>
        <v>0</v>
      </c>
      <c r="G213" s="156">
        <f>IF(з!G213-бз!G213-бс!G213-м!G213&lt;0,з!G213-бз!G213-бс!G213-м!G213,0)</f>
        <v>0</v>
      </c>
      <c r="H213" s="155">
        <f>IF(з!H213-бз!H213-бс!H213-м!H213&lt;0,з!H213-бз!H213-бс!H213-м!H213,0)</f>
        <v>0</v>
      </c>
      <c r="I213" s="156">
        <f>IF(з!I213-бз!I213-бс!I213-м!I213&lt;0,з!I213-бз!I213-бс!I213-м!I213,0)</f>
        <v>0</v>
      </c>
      <c r="T213" s="723">
        <f t="shared" si="10"/>
        <v>0</v>
      </c>
    </row>
    <row r="214" spans="1:20" ht="12.75">
      <c r="A214" s="260"/>
      <c r="B214" s="158"/>
      <c r="C214" s="259">
        <v>1081</v>
      </c>
      <c r="D214" s="259" t="s">
        <v>31</v>
      </c>
      <c r="E214" s="119"/>
      <c r="F214" s="159">
        <f>IF(з!F214-бз!F214-бс!F214-м!F214&lt;0,з!F214-бз!F214-бс!F214-м!F214,0)</f>
        <v>0</v>
      </c>
      <c r="G214" s="160">
        <f>IF(з!G214-бз!G214-бс!G214-м!G214&lt;0,з!G214-бз!G214-бс!G214-м!G214,0)</f>
        <v>0</v>
      </c>
      <c r="H214" s="159">
        <f>IF(з!H214-бз!H214-бс!H214-м!H214&lt;0,з!H214-бз!H214-бс!H214-м!H214,0)</f>
        <v>0</v>
      </c>
      <c r="I214" s="160">
        <f>IF(з!I214-бз!I214-бс!I214-м!I214&lt;0,з!I214-бз!I214-бс!I214-м!I214,0)</f>
        <v>0</v>
      </c>
      <c r="T214" s="723">
        <f t="shared" si="10"/>
        <v>0</v>
      </c>
    </row>
    <row r="215" spans="1:20" ht="12.75">
      <c r="A215" s="260"/>
      <c r="B215" s="154" t="s">
        <v>34</v>
      </c>
      <c r="C215" s="258">
        <v>1090</v>
      </c>
      <c r="D215" s="258" t="s">
        <v>15</v>
      </c>
      <c r="E215" s="119"/>
      <c r="F215" s="155">
        <f>IF(з!F215-бз!F215-бс!F215-м!F215&lt;0,з!F215-бз!F215-бс!F215-м!F215,0)</f>
        <v>0</v>
      </c>
      <c r="G215" s="156">
        <f>IF(з!G215-бз!G215-бс!G215-м!G215&lt;0,з!G215-бз!G215-бс!G215-м!G215,0)</f>
        <v>0</v>
      </c>
      <c r="H215" s="155">
        <f>IF(з!H215-бз!H215-бс!H215-м!H215&lt;0,з!H215-бз!H215-бс!H215-м!H215,0)</f>
        <v>0</v>
      </c>
      <c r="I215" s="156">
        <f>IF(з!I215-бз!I215-бс!I215-м!I215&lt;0,з!I215-бз!I215-бс!I215-м!I215,0)</f>
        <v>0</v>
      </c>
      <c r="T215" s="723">
        <f t="shared" si="10"/>
        <v>0</v>
      </c>
    </row>
    <row r="216" spans="1:20" ht="12.75">
      <c r="A216" s="260"/>
      <c r="B216" s="158"/>
      <c r="C216" s="259">
        <v>1091</v>
      </c>
      <c r="D216" s="259" t="s">
        <v>31</v>
      </c>
      <c r="E216" s="119"/>
      <c r="F216" s="159">
        <f>IF(з!F216-бз!F216-бс!F216-м!F216&lt;0,з!F216-бз!F216-бс!F216-м!F216,0)</f>
        <v>0</v>
      </c>
      <c r="G216" s="160">
        <f>IF(з!G216-бз!G216-бс!G216-м!G216&lt;0,з!G216-бз!G216-бс!G216-м!G216,0)</f>
        <v>0</v>
      </c>
      <c r="H216" s="159">
        <f>IF(з!H216-бз!H216-бс!H216-м!H216&lt;0,з!H216-бз!H216-бс!H216-м!H216,0)</f>
        <v>0</v>
      </c>
      <c r="I216" s="160">
        <f>IF(з!I216-бз!I216-бс!I216-м!I216&lt;0,з!I216-бз!I216-бс!I216-м!I216,0)</f>
        <v>0</v>
      </c>
      <c r="T216" s="723">
        <f t="shared" si="10"/>
        <v>0</v>
      </c>
    </row>
    <row r="217" spans="1:20" ht="12.75">
      <c r="A217" s="260"/>
      <c r="B217" s="154" t="s">
        <v>35</v>
      </c>
      <c r="C217" s="258">
        <v>1100</v>
      </c>
      <c r="D217" s="258" t="s">
        <v>15</v>
      </c>
      <c r="E217" s="119"/>
      <c r="F217" s="155">
        <f>IF(з!F217-бз!F217-бс!F217-м!F217&lt;0,з!F217-бз!F217-бс!F217-м!F217,0)</f>
        <v>0</v>
      </c>
      <c r="G217" s="156">
        <f>IF(з!G217-бз!G217-бс!G217-м!G217&lt;0,з!G217-бз!G217-бс!G217-м!G217,0)</f>
        <v>0</v>
      </c>
      <c r="H217" s="155">
        <f>IF(з!H217-бз!H217-бс!H217-м!H217&lt;0,з!H217-бз!H217-бс!H217-м!H217,0)</f>
        <v>0</v>
      </c>
      <c r="I217" s="156">
        <f>IF(з!I217-бз!I217-бс!I217-м!I217&lt;0,з!I217-бз!I217-бс!I217-м!I217,0)</f>
        <v>0</v>
      </c>
      <c r="T217" s="723">
        <f t="shared" si="10"/>
        <v>0</v>
      </c>
    </row>
    <row r="218" spans="1:20" ht="12.75">
      <c r="A218" s="260"/>
      <c r="B218" s="158"/>
      <c r="C218" s="259">
        <v>1101</v>
      </c>
      <c r="D218" s="259" t="s">
        <v>31</v>
      </c>
      <c r="E218" s="119"/>
      <c r="F218" s="159">
        <f>IF(з!F218-бз!F218-бс!F218-м!F218&lt;0,з!F218-бз!F218-бс!F218-м!F218,0)</f>
        <v>0</v>
      </c>
      <c r="G218" s="160">
        <f>IF(з!G218-бз!G218-бс!G218-м!G218&lt;0,з!G218-бз!G218-бс!G218-м!G218,0)</f>
        <v>0</v>
      </c>
      <c r="H218" s="159">
        <f>IF(з!H218-бз!H218-бс!H218-м!H218&lt;0,з!H218-бз!H218-бс!H218-м!H218,0)</f>
        <v>0</v>
      </c>
      <c r="I218" s="160">
        <f>IF(з!I218-бз!I218-бс!I218-м!I218&lt;0,з!I218-бз!I218-бс!I218-м!I218,0)</f>
        <v>0</v>
      </c>
      <c r="T218" s="723">
        <f t="shared" si="10"/>
        <v>0</v>
      </c>
    </row>
    <row r="219" spans="1:20" ht="12.75">
      <c r="A219" s="148" t="s">
        <v>36</v>
      </c>
      <c r="B219" s="149" t="s">
        <v>37</v>
      </c>
      <c r="C219" s="150">
        <v>1110</v>
      </c>
      <c r="D219" s="258" t="s">
        <v>15</v>
      </c>
      <c r="E219" s="151"/>
      <c r="F219" s="77">
        <f>IF(з!F219-бз!F219-бс!F219-м!F219&lt;0,з!F219-бз!F219-бс!F219-м!F219,0)</f>
        <v>0</v>
      </c>
      <c r="G219" s="139">
        <f>IF(з!G219-бз!G219-бс!G219-м!G219&lt;0,з!G219-бз!G219-бс!G219-м!G219,0)</f>
        <v>0</v>
      </c>
      <c r="H219" s="79">
        <f>IF(з!H219-бз!H219-бс!H219-м!H219&lt;0,з!H219-бз!H219-бс!H219-м!H219,0)</f>
        <v>0</v>
      </c>
      <c r="I219" s="139">
        <f>IF(з!I219-бз!I219-бс!I219-м!I219&lt;0,з!I219-бз!I219-бс!I219-м!I219,0)</f>
        <v>0</v>
      </c>
      <c r="T219" s="723">
        <f t="shared" si="10"/>
        <v>0</v>
      </c>
    </row>
    <row r="220" spans="1:20" ht="12.75">
      <c r="A220" s="148"/>
      <c r="B220" s="152" t="s">
        <v>38</v>
      </c>
      <c r="C220" s="153">
        <v>1111</v>
      </c>
      <c r="D220" s="259" t="s">
        <v>31</v>
      </c>
      <c r="E220" s="151"/>
      <c r="F220" s="80">
        <f>IF(з!F220-бз!F220-бс!F220-м!F220&lt;0,з!F220-бз!F220-бс!F220-м!F220,0)</f>
        <v>0</v>
      </c>
      <c r="G220" s="83">
        <f>IF(з!G220-бз!G220-бс!G220-м!G220&lt;0,з!G220-бз!G220-бс!G220-м!G220,0)</f>
        <v>0</v>
      </c>
      <c r="H220" s="84">
        <f>IF(з!H220-бз!H220-бс!H220-м!H220&lt;0,з!H220-бз!H220-бс!H220-м!H220,0)</f>
        <v>0</v>
      </c>
      <c r="I220" s="83">
        <f>IF(з!I220-бз!I220-бс!I220-м!I220&lt;0,з!I220-бз!I220-бс!I220-м!I220,0)</f>
        <v>0</v>
      </c>
      <c r="T220" s="723">
        <f t="shared" si="10"/>
        <v>0</v>
      </c>
    </row>
    <row r="221" spans="1:20" ht="12.75">
      <c r="A221" s="260"/>
      <c r="B221" s="154" t="s">
        <v>39</v>
      </c>
      <c r="C221" s="258">
        <v>1120</v>
      </c>
      <c r="D221" s="258" t="s">
        <v>15</v>
      </c>
      <c r="E221" s="119"/>
      <c r="F221" s="155">
        <f>IF(з!F221-бз!F221-бс!F221-м!F221&lt;0,з!F221-бз!F221-бс!F221-м!F221,0)</f>
        <v>0</v>
      </c>
      <c r="G221" s="156">
        <f>IF(з!G221-бз!G221-бс!G221-м!G221&lt;0,з!G221-бз!G221-бс!G221-м!G221,0)</f>
        <v>0</v>
      </c>
      <c r="H221" s="157">
        <f>IF(з!H221-бз!H221-бс!H221-м!H221&lt;0,з!H221-бз!H221-бс!H221-м!H221,0)</f>
        <v>0</v>
      </c>
      <c r="I221" s="156">
        <f>IF(з!I221-бз!I221-бс!I221-м!I221&lt;0,з!I221-бз!I221-бс!I221-м!I221,0)</f>
        <v>0</v>
      </c>
      <c r="T221" s="723">
        <f t="shared" si="10"/>
        <v>0</v>
      </c>
    </row>
    <row r="222" spans="1:20" ht="12.75">
      <c r="A222" s="260"/>
      <c r="B222" s="158"/>
      <c r="C222" s="259">
        <v>1121</v>
      </c>
      <c r="D222" s="259" t="s">
        <v>31</v>
      </c>
      <c r="E222" s="119"/>
      <c r="F222" s="159">
        <f>IF(з!F222-бз!F222-бс!F222-м!F222&lt;0,з!F222-бз!F222-бс!F222-м!F222,0)</f>
        <v>0</v>
      </c>
      <c r="G222" s="160">
        <f>IF(з!G222-бз!G222-бс!G222-м!G222&lt;0,з!G222-бз!G222-бс!G222-м!G222,0)</f>
        <v>0</v>
      </c>
      <c r="H222" s="161">
        <f>IF(з!H222-бз!H222-бс!H222-м!H222&lt;0,з!H222-бз!H222-бс!H222-м!H222,0)</f>
        <v>0</v>
      </c>
      <c r="I222" s="160">
        <f>IF(з!I222-бз!I222-бс!I222-м!I222&lt;0,з!I222-бз!I222-бс!I222-м!I222,0)</f>
        <v>0</v>
      </c>
      <c r="T222" s="723">
        <f t="shared" si="10"/>
        <v>0</v>
      </c>
    </row>
    <row r="223" spans="1:20" ht="12.75">
      <c r="A223" s="739"/>
      <c r="B223" s="740" t="s">
        <v>40</v>
      </c>
      <c r="C223" s="741">
        <v>1130</v>
      </c>
      <c r="D223" s="741" t="s">
        <v>15</v>
      </c>
      <c r="E223" s="742"/>
      <c r="F223" s="415">
        <f>IF(з!F223-бз!F223-бс!F223-м!F223&lt;0,з!F223-бз!F223-бс!F223-м!F223,0)</f>
        <v>0</v>
      </c>
      <c r="G223" s="416">
        <f>IF(з!G223-бз!G223-бс!G223-м!G223&lt;0,з!G223-бз!G223-бс!G223-м!G223,0)</f>
        <v>0</v>
      </c>
      <c r="H223" s="417">
        <f>IF(з!H223-бз!H223-бс!H223-м!H223&lt;0,з!H223-бз!H223-бс!H223-м!H223,0)</f>
        <v>0</v>
      </c>
      <c r="I223" s="416">
        <f>IF(з!I223-бз!I223-бс!I223-м!I223&lt;0,з!I223-бз!I223-бс!I223-м!I223,0)</f>
        <v>0</v>
      </c>
      <c r="T223" s="723">
        <f t="shared" si="10"/>
        <v>0</v>
      </c>
    </row>
    <row r="224" spans="1:20" ht="12.75">
      <c r="A224" s="739"/>
      <c r="B224" s="744"/>
      <c r="C224" s="745">
        <v>1131</v>
      </c>
      <c r="D224" s="745" t="s">
        <v>31</v>
      </c>
      <c r="E224" s="742"/>
      <c r="F224" s="418">
        <f>IF(з!F224-бз!F224-бс!F224-м!F224&lt;0,з!F224-бз!F224-бс!F224-м!F224,0)</f>
        <v>0</v>
      </c>
      <c r="G224" s="419">
        <f>IF(з!G224-бз!G224-бс!G224-м!G224&lt;0,з!G224-бз!G224-бс!G224-м!G224,0)</f>
        <v>0</v>
      </c>
      <c r="H224" s="420">
        <f>IF(з!H224-бз!H224-бс!H224-м!H224&lt;0,з!H224-бз!H224-бс!H224-м!H224,0)</f>
        <v>0</v>
      </c>
      <c r="I224" s="419">
        <f>IF(з!I224-бз!I224-бс!I224-м!I224&lt;0,з!I224-бз!I224-бс!I224-м!I224,0)</f>
        <v>0</v>
      </c>
      <c r="T224" s="723">
        <f t="shared" si="10"/>
        <v>0</v>
      </c>
    </row>
    <row r="225" spans="1:20" ht="12.75">
      <c r="A225" s="739"/>
      <c r="B225" s="740" t="s">
        <v>41</v>
      </c>
      <c r="C225" s="741">
        <v>1140</v>
      </c>
      <c r="D225" s="741" t="s">
        <v>15</v>
      </c>
      <c r="E225" s="742"/>
      <c r="F225" s="415">
        <f>IF(з!F225-бз!F225-бс!F225-м!F225&lt;0,з!F225-бз!F225-бс!F225-м!F225,0)</f>
        <v>0</v>
      </c>
      <c r="G225" s="416">
        <f>IF(з!G225-бз!G225-бс!G225-м!G225&lt;0,з!G225-бз!G225-бс!G225-м!G225,0)</f>
        <v>0</v>
      </c>
      <c r="H225" s="417">
        <f>IF(з!H225-бз!H225-бс!H225-м!H225&lt;0,з!H225-бз!H225-бс!H225-м!H225,0)</f>
        <v>0</v>
      </c>
      <c r="I225" s="416">
        <f>IF(з!I225-бз!I225-бс!I225-м!I225&lt;0,з!I225-бз!I225-бс!I225-м!I225,0)</f>
        <v>0</v>
      </c>
      <c r="T225" s="723">
        <f t="shared" si="10"/>
        <v>0</v>
      </c>
    </row>
    <row r="226" spans="1:20" ht="12.75">
      <c r="A226" s="739"/>
      <c r="B226" s="744"/>
      <c r="C226" s="745">
        <v>1141</v>
      </c>
      <c r="D226" s="745" t="s">
        <v>31</v>
      </c>
      <c r="E226" s="742"/>
      <c r="F226" s="418">
        <f>IF(з!F226-бз!F226-бс!F226-м!F226&lt;0,з!F226-бз!F226-бс!F226-м!F226,0)</f>
        <v>0</v>
      </c>
      <c r="G226" s="419">
        <f>IF(з!G226-бз!G226-бс!G226-м!G226&lt;0,з!G226-бз!G226-бс!G226-м!G226,0)</f>
        <v>0</v>
      </c>
      <c r="H226" s="420">
        <f>IF(з!H226-бз!H226-бс!H226-м!H226&lt;0,з!H226-бз!H226-бс!H226-м!H226,0)</f>
        <v>0</v>
      </c>
      <c r="I226" s="419">
        <f>IF(з!I226-бз!I226-бс!I226-м!I226&lt;0,з!I226-бз!I226-бс!I226-м!I226,0)</f>
        <v>0</v>
      </c>
      <c r="T226" s="723">
        <f t="shared" si="10"/>
        <v>0</v>
      </c>
    </row>
    <row r="227" spans="1:20" ht="12.75">
      <c r="A227" s="260"/>
      <c r="B227" s="154" t="s">
        <v>42</v>
      </c>
      <c r="C227" s="258">
        <v>1150</v>
      </c>
      <c r="D227" s="258" t="s">
        <v>15</v>
      </c>
      <c r="E227" s="119"/>
      <c r="F227" s="155">
        <f>IF(з!F227-бз!F227-бс!F227-м!F227&lt;0,з!F227-бз!F227-бс!F227-м!F227,0)</f>
        <v>0</v>
      </c>
      <c r="G227" s="156">
        <f>IF(з!G227-бз!G227-бс!G227-м!G227&lt;0,з!G227-бз!G227-бс!G227-м!G227,0)</f>
        <v>0</v>
      </c>
      <c r="H227" s="157">
        <f>IF(з!H227-бз!H227-бс!H227-м!H227&lt;0,з!H227-бз!H227-бс!H227-м!H227,0)</f>
        <v>0</v>
      </c>
      <c r="I227" s="156">
        <f>IF(з!I227-бз!I227-бс!I227-м!I227&lt;0,з!I227-бз!I227-бс!I227-м!I227,0)</f>
        <v>0</v>
      </c>
      <c r="T227" s="723">
        <f t="shared" si="10"/>
        <v>0</v>
      </c>
    </row>
    <row r="228" spans="1:20" ht="12.75">
      <c r="A228" s="260"/>
      <c r="B228" s="158"/>
      <c r="C228" s="259">
        <v>1151</v>
      </c>
      <c r="D228" s="259" t="s">
        <v>31</v>
      </c>
      <c r="E228" s="119"/>
      <c r="F228" s="159">
        <f>IF(з!F228-бз!F228-бс!F228-м!F228&lt;0,з!F228-бз!F228-бс!F228-м!F228,0)</f>
        <v>0</v>
      </c>
      <c r="G228" s="160">
        <f>IF(з!G228-бз!G228-бс!G228-м!G228&lt;0,з!G228-бз!G228-бс!G228-м!G228,0)</f>
        <v>0</v>
      </c>
      <c r="H228" s="161">
        <f>IF(з!H228-бз!H228-бс!H228-м!H228&lt;0,з!H228-бз!H228-бс!H228-м!H228,0)</f>
        <v>0</v>
      </c>
      <c r="I228" s="160">
        <f>IF(з!I228-бз!I228-бс!I228-м!I228&lt;0,з!I228-бз!I228-бс!I228-м!I228,0)</f>
        <v>0</v>
      </c>
      <c r="T228" s="723">
        <f t="shared" si="10"/>
        <v>0</v>
      </c>
    </row>
    <row r="229" spans="1:20" ht="12.75">
      <c r="A229" s="260"/>
      <c r="B229" s="154" t="s">
        <v>43</v>
      </c>
      <c r="C229" s="258">
        <v>1160</v>
      </c>
      <c r="D229" s="258" t="s">
        <v>15</v>
      </c>
      <c r="E229" s="119"/>
      <c r="F229" s="155">
        <f>IF(з!F229-бз!F229-бс!F229-м!F229&lt;0,з!F229-бз!F229-бс!F229-м!F229,0)</f>
        <v>0</v>
      </c>
      <c r="G229" s="156">
        <f>IF(з!G229-бз!G229-бс!G229-м!G229&lt;0,з!G229-бз!G229-бс!G229-м!G229,0)</f>
        <v>0</v>
      </c>
      <c r="H229" s="157">
        <f>IF(з!H229-бз!H229-бс!H229-м!H229&lt;0,з!H229-бз!H229-бс!H229-м!H229,0)</f>
        <v>0</v>
      </c>
      <c r="I229" s="156">
        <f>IF(з!I229-бз!I229-бс!I229-м!I229&lt;0,з!I229-бз!I229-бс!I229-м!I229,0)</f>
        <v>0</v>
      </c>
      <c r="T229" s="723">
        <f t="shared" si="10"/>
        <v>0</v>
      </c>
    </row>
    <row r="230" spans="1:20" ht="12.75">
      <c r="A230" s="260"/>
      <c r="B230" s="158"/>
      <c r="C230" s="259">
        <v>1161</v>
      </c>
      <c r="D230" s="259" t="s">
        <v>31</v>
      </c>
      <c r="E230" s="119"/>
      <c r="F230" s="159">
        <f>IF(з!F230-бз!F230-бс!F230-м!F230&lt;0,з!F230-бз!F230-бс!F230-м!F230,0)</f>
        <v>0</v>
      </c>
      <c r="G230" s="160">
        <f>IF(з!G230-бз!G230-бс!G230-м!G230&lt;0,з!G230-бз!G230-бс!G230-м!G230,0)</f>
        <v>0</v>
      </c>
      <c r="H230" s="161">
        <f>IF(з!H230-бз!H230-бс!H230-м!H230&lt;0,з!H230-бз!H230-бс!H230-м!H230,0)</f>
        <v>0</v>
      </c>
      <c r="I230" s="160">
        <f>IF(з!I230-бз!I230-бс!I230-м!I230&lt;0,з!I230-бз!I230-бс!I230-м!I230,0)</f>
        <v>0</v>
      </c>
      <c r="T230" s="723">
        <f t="shared" si="10"/>
        <v>0</v>
      </c>
    </row>
    <row r="231" spans="1:20" ht="12.75">
      <c r="A231" s="260"/>
      <c r="B231" s="154" t="s">
        <v>44</v>
      </c>
      <c r="C231" s="258">
        <v>1170</v>
      </c>
      <c r="D231" s="258" t="s">
        <v>15</v>
      </c>
      <c r="E231" s="119"/>
      <c r="F231" s="155">
        <f>IF(з!F231-бз!F231-бс!F231-м!F231&lt;0,з!F231-бз!F231-бс!F231-м!F231,0)</f>
        <v>0</v>
      </c>
      <c r="G231" s="156">
        <f>IF(з!G231-бз!G231-бс!G231-м!G231&lt;0,з!G231-бз!G231-бс!G231-м!G231,0)</f>
        <v>0</v>
      </c>
      <c r="H231" s="157">
        <f>IF(з!H231-бз!H231-бс!H231-м!H231&lt;0,з!H231-бз!H231-бс!H231-м!H231,0)</f>
        <v>0</v>
      </c>
      <c r="I231" s="156">
        <f>IF(з!I231-бз!I231-бс!I231-м!I231&lt;0,з!I231-бз!I231-бс!I231-м!I231,0)</f>
        <v>0</v>
      </c>
      <c r="T231" s="723">
        <f t="shared" si="10"/>
        <v>0</v>
      </c>
    </row>
    <row r="232" spans="1:20" ht="12.75">
      <c r="A232" s="260"/>
      <c r="B232" s="158"/>
      <c r="C232" s="259">
        <v>1171</v>
      </c>
      <c r="D232" s="259" t="s">
        <v>31</v>
      </c>
      <c r="E232" s="119"/>
      <c r="F232" s="159">
        <f>IF(з!F232-бз!F232-бс!F232-м!F232&lt;0,з!F232-бз!F232-бс!F232-м!F232,0)</f>
        <v>0</v>
      </c>
      <c r="G232" s="160">
        <f>IF(з!G232-бз!G232-бс!G232-м!G232&lt;0,з!G232-бз!G232-бс!G232-м!G232,0)</f>
        <v>0</v>
      </c>
      <c r="H232" s="161">
        <f>IF(з!H232-бз!H232-бс!H232-м!H232&lt;0,з!H232-бз!H232-бс!H232-м!H232,0)</f>
        <v>0</v>
      </c>
      <c r="I232" s="160">
        <f>IF(з!I232-бз!I232-бс!I232-м!I232&lt;0,з!I232-бз!I232-бс!I232-м!I232,0)</f>
        <v>0</v>
      </c>
      <c r="T232" s="723">
        <f t="shared" si="10"/>
        <v>0</v>
      </c>
    </row>
    <row r="233" spans="1:20" ht="12.75">
      <c r="A233" s="260"/>
      <c r="B233" s="154" t="s">
        <v>45</v>
      </c>
      <c r="C233" s="258">
        <v>1180</v>
      </c>
      <c r="D233" s="258" t="s">
        <v>15</v>
      </c>
      <c r="E233" s="119"/>
      <c r="F233" s="155">
        <f>IF(з!F233-бз!F233-бс!F233-м!F233&lt;0,з!F233-бз!F233-бс!F233-м!F233,0)</f>
        <v>0</v>
      </c>
      <c r="G233" s="156">
        <f>IF(з!G233-бз!G233-бс!G233-м!G233&lt;0,з!G233-бз!G233-бс!G233-м!G233,0)</f>
        <v>0</v>
      </c>
      <c r="H233" s="157">
        <f>IF(з!H233-бз!H233-бс!H233-м!H233&lt;0,з!H233-бз!H233-бс!H233-м!H233,0)</f>
        <v>0</v>
      </c>
      <c r="I233" s="156">
        <f>IF(з!I233-бз!I233-бс!I233-м!I233&lt;0,з!I233-бз!I233-бс!I233-м!I233,0)</f>
        <v>0</v>
      </c>
      <c r="T233" s="723">
        <f t="shared" si="10"/>
        <v>0</v>
      </c>
    </row>
    <row r="234" spans="1:20" ht="12.75">
      <c r="A234" s="260"/>
      <c r="B234" s="158"/>
      <c r="C234" s="259">
        <v>1181</v>
      </c>
      <c r="D234" s="259" t="s">
        <v>31</v>
      </c>
      <c r="E234" s="119"/>
      <c r="F234" s="159">
        <f>IF(з!F234-бз!F234-бс!F234-м!F234&lt;0,з!F234-бз!F234-бс!F234-м!F234,0)</f>
        <v>0</v>
      </c>
      <c r="G234" s="160">
        <f>IF(з!G234-бз!G234-бс!G234-м!G234&lt;0,з!G234-бз!G234-бс!G234-м!G234,0)</f>
        <v>0</v>
      </c>
      <c r="H234" s="161">
        <f>IF(з!H234-бз!H234-бс!H234-м!H234&lt;0,з!H234-бз!H234-бс!H234-м!H234,0)</f>
        <v>0</v>
      </c>
      <c r="I234" s="160">
        <f>IF(з!I234-бз!I234-бс!I234-м!I234&lt;0,з!I234-бз!I234-бс!I234-м!I234,0)</f>
        <v>0</v>
      </c>
      <c r="T234" s="723">
        <f t="shared" si="10"/>
        <v>0</v>
      </c>
    </row>
    <row r="235" spans="1:20" ht="12.75">
      <c r="A235" s="260"/>
      <c r="B235" s="154" t="s">
        <v>46</v>
      </c>
      <c r="C235" s="258">
        <v>1190</v>
      </c>
      <c r="D235" s="258" t="s">
        <v>15</v>
      </c>
      <c r="E235" s="119"/>
      <c r="F235" s="155">
        <f>IF(з!F235-бз!F235-бс!F235-м!F235&lt;0,з!F235-бз!F235-бс!F235-м!F235,0)</f>
        <v>0</v>
      </c>
      <c r="G235" s="156">
        <f>IF(з!G235-бз!G235-бс!G235-м!G235&lt;0,з!G235-бз!G235-бс!G235-м!G235,0)</f>
        <v>0</v>
      </c>
      <c r="H235" s="157">
        <f>IF(з!H235-бз!H235-бс!H235-м!H235&lt;0,з!H235-бз!H235-бс!H235-м!H235,0)</f>
        <v>0</v>
      </c>
      <c r="I235" s="156">
        <f>IF(з!I235-бз!I235-бс!I235-м!I235&lt;0,з!I235-бз!I235-бс!I235-м!I235,0)</f>
        <v>0</v>
      </c>
      <c r="T235" s="723">
        <f t="shared" si="10"/>
        <v>0</v>
      </c>
    </row>
    <row r="236" spans="1:20" ht="12.75">
      <c r="A236" s="260"/>
      <c r="B236" s="158"/>
      <c r="C236" s="259">
        <v>1191</v>
      </c>
      <c r="D236" s="259" t="s">
        <v>31</v>
      </c>
      <c r="E236" s="119"/>
      <c r="F236" s="159">
        <f>IF(з!F236-бз!F236-бс!F236-м!F236&lt;0,з!F236-бз!F236-бс!F236-м!F236,0)</f>
        <v>0</v>
      </c>
      <c r="G236" s="160">
        <f>IF(з!G236-бз!G236-бс!G236-м!G236&lt;0,з!G236-бз!G236-бс!G236-м!G236,0)</f>
        <v>0</v>
      </c>
      <c r="H236" s="161">
        <f>IF(з!H236-бз!H236-бс!H236-м!H236&lt;0,з!H236-бз!H236-бс!H236-м!H236,0)</f>
        <v>0</v>
      </c>
      <c r="I236" s="160">
        <f>IF(з!I236-бз!I236-бс!I236-м!I236&lt;0,з!I236-бз!I236-бс!I236-м!I236,0)</f>
        <v>0</v>
      </c>
      <c r="T236" s="723">
        <f t="shared" si="10"/>
        <v>0</v>
      </c>
    </row>
    <row r="237" spans="1:20" ht="12.75">
      <c r="A237" s="293">
        <v>3</v>
      </c>
      <c r="B237" s="746" t="s">
        <v>47</v>
      </c>
      <c r="C237" s="150">
        <v>1200</v>
      </c>
      <c r="D237" s="258" t="s">
        <v>15</v>
      </c>
      <c r="E237" s="119"/>
      <c r="F237" s="77">
        <f>IF(з!F237-бз!F237-бс!F237-м!F237&lt;0,з!F237-бз!F237-бс!F237-м!F237,0)</f>
        <v>0</v>
      </c>
      <c r="G237" s="139">
        <f>IF(з!G237-бз!G237-бс!G237-м!G237&lt;0,з!G237-бз!G237-бс!G237-м!G237,0)</f>
        <v>0</v>
      </c>
      <c r="H237" s="79">
        <f>IF(з!H237-бз!H237-бс!H237-м!H237&lt;0,з!H237-бз!H237-бс!H237-м!H237,0)</f>
        <v>0</v>
      </c>
      <c r="I237" s="139">
        <f>IF(з!I237-бз!I237-бс!I237-м!I237&lt;0,з!I237-бз!I237-бс!I237-м!I237,0)</f>
        <v>0</v>
      </c>
      <c r="T237" s="723">
        <f t="shared" si="10"/>
        <v>0</v>
      </c>
    </row>
    <row r="238" spans="1:20" ht="12.75">
      <c r="A238" s="260"/>
      <c r="B238" s="747"/>
      <c r="C238" s="153">
        <v>1201</v>
      </c>
      <c r="D238" s="259" t="s">
        <v>31</v>
      </c>
      <c r="E238" s="119"/>
      <c r="F238" s="80">
        <f>IF(з!F238-бз!F238-бс!F238-м!F238&lt;0,з!F238-бз!F238-бс!F238-м!F238,0)</f>
        <v>0</v>
      </c>
      <c r="G238" s="83">
        <f>IF(з!G238-бз!G238-бс!G238-м!G238&lt;0,з!G238-бз!G238-бс!G238-м!G238,0)</f>
        <v>0</v>
      </c>
      <c r="H238" s="84">
        <f>IF(з!H238-бз!H238-бс!H238-м!H238&lt;0,з!H238-бз!H238-бс!H238-м!H238,0)</f>
        <v>0</v>
      </c>
      <c r="I238" s="83">
        <f>IF(з!I238-бз!I238-бс!I238-м!I238&lt;0,з!I238-бз!I238-бс!I238-м!I238,0)</f>
        <v>0</v>
      </c>
      <c r="T238" s="723">
        <f t="shared" si="10"/>
        <v>0</v>
      </c>
    </row>
    <row r="239" spans="1:20" s="849" customFormat="1" ht="12.75">
      <c r="A239" s="261"/>
      <c r="B239" s="164"/>
      <c r="C239" s="165"/>
      <c r="D239" s="262"/>
      <c r="E239" s="166"/>
      <c r="F239" s="167">
        <f>IF(з!F239-бз!F239-бс!F239-м!F239&lt;0,з!F239-бз!F239-бс!F239-м!F239,0)</f>
        <v>0</v>
      </c>
      <c r="G239" s="168">
        <f>IF(з!G239-бз!G239-бс!G239-м!G239&lt;0,з!G239-бз!G239-бс!G239-м!G239,0)</f>
        <v>0</v>
      </c>
      <c r="H239" s="169">
        <f>IF(з!H239-бз!H239-бс!H239-м!H239&lt;0,з!H239-бз!H239-бс!H239-м!H239,0)</f>
        <v>0</v>
      </c>
      <c r="I239" s="168">
        <f>IF(з!I239-бз!I239-бс!I239-м!I239&lt;0,з!I239-бз!I239-бс!I239-м!I239,0)</f>
        <v>0</v>
      </c>
      <c r="J239" s="710"/>
      <c r="K239" s="710"/>
      <c r="L239" s="710"/>
      <c r="M239" s="710"/>
      <c r="N239" s="710"/>
      <c r="O239" s="710"/>
      <c r="P239" s="710"/>
      <c r="Q239" s="710"/>
      <c r="R239" s="710"/>
      <c r="S239" s="710"/>
      <c r="T239" s="723">
        <f t="shared" si="10"/>
        <v>0</v>
      </c>
    </row>
    <row r="240" spans="1:20" s="849" customFormat="1" ht="12.75">
      <c r="A240" s="264"/>
      <c r="B240" s="170"/>
      <c r="C240" s="171"/>
      <c r="D240" s="265"/>
      <c r="E240" s="166"/>
      <c r="F240" s="172">
        <f>IF(з!F240-бз!F240-бс!F240-м!F240&lt;0,з!F240-бз!F240-бс!F240-м!F240,0)</f>
        <v>0</v>
      </c>
      <c r="G240" s="173">
        <f>IF(з!G240-бз!G240-бс!G240-м!G240&lt;0,з!G240-бз!G240-бс!G240-м!G240,0)</f>
        <v>0</v>
      </c>
      <c r="H240" s="174">
        <f>IF(з!H240-бз!H240-бс!H240-м!H240&lt;0,з!H240-бз!H240-бс!H240-м!H240,0)</f>
        <v>0</v>
      </c>
      <c r="I240" s="173">
        <f>IF(з!I240-бз!I240-бс!I240-м!I240&lt;0,з!I240-бз!I240-бс!I240-м!I240,0)</f>
        <v>0</v>
      </c>
      <c r="J240" s="710"/>
      <c r="K240" s="710"/>
      <c r="L240" s="710"/>
      <c r="M240" s="710"/>
      <c r="N240" s="710"/>
      <c r="O240" s="710"/>
      <c r="P240" s="710"/>
      <c r="Q240" s="710"/>
      <c r="R240" s="710"/>
      <c r="S240" s="710"/>
      <c r="T240" s="723">
        <f t="shared" si="10"/>
        <v>0</v>
      </c>
    </row>
    <row r="241" spans="1:20" ht="12.75">
      <c r="A241" s="266">
        <v>5</v>
      </c>
      <c r="B241" s="163" t="s">
        <v>48</v>
      </c>
      <c r="C241" s="266">
        <v>1210</v>
      </c>
      <c r="D241" s="266" t="s">
        <v>19</v>
      </c>
      <c r="E241" s="119"/>
      <c r="F241" s="68">
        <f>IF(з!F241-бз!F241-бс!F241-м!F241&lt;0,з!F241-бз!F241-бс!F241-м!F241,0)</f>
        <v>0</v>
      </c>
      <c r="G241" s="69">
        <f>IF(з!G241-бз!G241-бс!G241-м!G241&lt;0,з!G241-бз!G241-бс!G241-м!G241,0)</f>
        <v>0</v>
      </c>
      <c r="H241" s="70">
        <f>IF(з!H241-бз!H241-бс!H241-м!H241&lt;0,з!H241-бз!H241-бс!H241-м!H241,0)</f>
        <v>0</v>
      </c>
      <c r="I241" s="69">
        <f>IF(з!I241-бз!I241-бс!I241-м!I241&lt;0,з!I241-бз!I241-бс!I241-м!I241,0)</f>
        <v>0</v>
      </c>
      <c r="T241" s="723">
        <f t="shared" si="10"/>
        <v>0</v>
      </c>
    </row>
    <row r="242" spans="1:20" ht="12.75">
      <c r="A242" s="266"/>
      <c r="B242" s="748"/>
      <c r="C242" s="749"/>
      <c r="D242" s="749"/>
      <c r="E242" s="119"/>
      <c r="F242" s="421">
        <f>IF(з!F242-бз!F242-бс!F242-м!F242&lt;0,з!F242-бз!F242-бс!F242-м!F242,0)</f>
        <v>0</v>
      </c>
      <c r="G242" s="422">
        <f>IF(з!G242-бз!G242-бс!G242-м!G242&lt;0,з!G242-бз!G242-бс!G242-м!G242,0)</f>
        <v>0</v>
      </c>
      <c r="H242" s="423">
        <f>IF(з!H242-бз!H242-бс!H242-м!H242&lt;0,з!H242-бз!H242-бс!H242-м!H242,0)</f>
        <v>0</v>
      </c>
      <c r="I242" s="422">
        <f>IF(з!I242-бз!I242-бс!I242-м!I242&lt;0,з!I242-бз!I242-бс!I242-м!I242,0)</f>
        <v>0</v>
      </c>
      <c r="T242" s="723">
        <f t="shared" si="10"/>
        <v>0</v>
      </c>
    </row>
    <row r="243" spans="1:20" ht="12.75">
      <c r="A243" s="266"/>
      <c r="B243" s="748"/>
      <c r="C243" s="749"/>
      <c r="D243" s="749"/>
      <c r="E243" s="119"/>
      <c r="F243" s="421">
        <f>IF(з!F243-бз!F243-бс!F243-м!F243&lt;0,з!F243-бз!F243-бс!F243-м!F243,0)</f>
        <v>0</v>
      </c>
      <c r="G243" s="422">
        <f>IF(з!G243-бз!G243-бс!G243-м!G243&lt;0,з!G243-бз!G243-бс!G243-м!G243,0)</f>
        <v>0</v>
      </c>
      <c r="H243" s="423">
        <f>IF(з!H243-бз!H243-бс!H243-м!H243&lt;0,з!H243-бз!H243-бс!H243-м!H243,0)</f>
        <v>0</v>
      </c>
      <c r="I243" s="422">
        <f>IF(з!I243-бз!I243-бс!I243-м!I243&lt;0,з!I243-бз!I243-бс!I243-м!I243,0)</f>
        <v>0</v>
      </c>
      <c r="T243" s="723">
        <f t="shared" si="10"/>
        <v>0</v>
      </c>
    </row>
    <row r="244" spans="1:20" ht="12.75">
      <c r="A244" s="266"/>
      <c r="B244" s="748"/>
      <c r="C244" s="749"/>
      <c r="D244" s="749"/>
      <c r="E244" s="119"/>
      <c r="F244" s="421">
        <f>IF(з!F244-бз!F244-бс!F244-м!F244&lt;0,з!F244-бз!F244-бс!F244-м!F244,0)</f>
        <v>0</v>
      </c>
      <c r="G244" s="422">
        <f>IF(з!G244-бз!G244-бс!G244-м!G244&lt;0,з!G244-бз!G244-бс!G244-м!G244,0)</f>
        <v>0</v>
      </c>
      <c r="H244" s="423">
        <f>IF(з!H244-бз!H244-бс!H244-м!H244&lt;0,з!H244-бз!H244-бс!H244-м!H244,0)</f>
        <v>0</v>
      </c>
      <c r="I244" s="422">
        <f>IF(з!I244-бз!I244-бс!I244-м!I244&lt;0,з!I244-бз!I244-бс!I244-м!I244,0)</f>
        <v>0</v>
      </c>
      <c r="T244" s="723">
        <f t="shared" si="10"/>
        <v>0</v>
      </c>
    </row>
    <row r="245" spans="1:20" ht="13.5" thickBot="1">
      <c r="A245" s="266"/>
      <c r="B245" s="748"/>
      <c r="C245" s="749">
        <v>1201</v>
      </c>
      <c r="D245" s="749"/>
      <c r="E245" s="119"/>
      <c r="F245" s="421">
        <f>IF(з!F245-бз!F245-бс!F245-м!F245&lt;0,з!F245-бз!F245-бс!F245-м!F245,0)</f>
        <v>0</v>
      </c>
      <c r="G245" s="422">
        <f>IF(з!G245-бз!G245-бс!G245-м!G245&lt;0,з!G245-бз!G245-бс!G245-м!G245,0)</f>
        <v>0</v>
      </c>
      <c r="H245" s="423">
        <f>IF(з!H245-бз!H245-бс!H245-м!H245&lt;0,з!H245-бз!H245-бс!H245-м!H245,0)</f>
        <v>0</v>
      </c>
      <c r="I245" s="422">
        <f>IF(з!I245-бз!I245-бс!I245-м!I245&lt;0,з!I245-бз!I245-бс!I245-м!I245,0)</f>
        <v>0</v>
      </c>
      <c r="T245" s="723">
        <f t="shared" si="10"/>
        <v>0</v>
      </c>
    </row>
    <row r="246" spans="1:20" ht="15.75" thickBot="1">
      <c r="A246" s="269"/>
      <c r="B246" s="179" t="s">
        <v>136</v>
      </c>
      <c r="C246" s="270">
        <v>1220</v>
      </c>
      <c r="D246" s="271" t="s">
        <v>19</v>
      </c>
      <c r="E246" s="119"/>
      <c r="F246" s="147">
        <f>IF(з!F246-бз!F246-бс!F246-м!F246&lt;0,з!F246-бз!F246-бс!F246-м!F246,0)</f>
        <v>0</v>
      </c>
      <c r="G246" s="73">
        <f>IF(з!G246-бз!G246-бс!G246-м!G246&lt;0,з!G246-бз!G246-бс!G246-м!G246,0)</f>
        <v>0</v>
      </c>
      <c r="H246" s="147">
        <f>IF(з!H246-бз!H246-бс!H246-м!H246&lt;0,з!H246-бз!H246-бс!H246-м!H246,0)</f>
        <v>0</v>
      </c>
      <c r="I246" s="73">
        <f>IF(з!I246-бз!I246-бс!I246-м!I246&lt;0,з!I246-бз!I246-бс!I246-м!I246,0)</f>
        <v>0</v>
      </c>
      <c r="T246" s="723">
        <f t="shared" si="10"/>
        <v>0</v>
      </c>
    </row>
    <row r="247" spans="1:20" ht="12.75">
      <c r="A247" s="260" t="s">
        <v>26</v>
      </c>
      <c r="B247" s="154" t="s">
        <v>50</v>
      </c>
      <c r="C247" s="258">
        <v>1230</v>
      </c>
      <c r="D247" s="258" t="s">
        <v>15</v>
      </c>
      <c r="E247" s="119"/>
      <c r="F247" s="424">
        <f>IF(з!F247-бз!F247-бс!F247-м!F247&lt;0,з!F247-бз!F247-бс!F247-м!F247,0)</f>
        <v>0</v>
      </c>
      <c r="G247" s="156">
        <f>IF(з!G247-бз!G247-бс!G247-м!G247&lt;0,з!G247-бз!G247-бс!G247-м!G247,0)</f>
        <v>0</v>
      </c>
      <c r="H247" s="425">
        <f>IF(з!H247-бз!H247-бс!H247-м!H247&lt;0,з!H247-бз!H247-бс!H247-м!H247,0)</f>
        <v>0</v>
      </c>
      <c r="I247" s="156">
        <f>IF(з!I247-бз!I247-бс!I247-м!I247&lt;0,з!I247-бз!I247-бс!I247-м!I247,0)</f>
        <v>0</v>
      </c>
      <c r="T247" s="723">
        <f t="shared" si="10"/>
        <v>0</v>
      </c>
    </row>
    <row r="248" spans="1:20" ht="12.75">
      <c r="A248" s="260"/>
      <c r="B248" s="158"/>
      <c r="C248" s="259">
        <v>1231</v>
      </c>
      <c r="D248" s="259" t="s">
        <v>31</v>
      </c>
      <c r="E248" s="119"/>
      <c r="F248" s="426">
        <f>IF(з!F248-бз!F248-бс!F248-м!F248&lt;0,з!F248-бз!F248-бс!F248-м!F248,0)</f>
        <v>0</v>
      </c>
      <c r="G248" s="427">
        <f>IF(з!G248-бз!G248-бс!G248-м!G248&lt;0,з!G248-бз!G248-бс!G248-м!G248,0)</f>
        <v>0</v>
      </c>
      <c r="H248" s="428">
        <f>IF(з!H248-бз!H248-бс!H248-м!H248&lt;0,з!H248-бз!H248-бс!H248-м!H248,0)</f>
        <v>0</v>
      </c>
      <c r="I248" s="427">
        <f>IF(з!I248-бз!I248-бс!I248-м!I248&lt;0,з!I248-бз!I248-бс!I248-м!I248,0)</f>
        <v>0</v>
      </c>
      <c r="T248" s="723">
        <f t="shared" si="10"/>
        <v>0</v>
      </c>
    </row>
    <row r="249" spans="1:20" s="738" customFormat="1" ht="15.75">
      <c r="A249" s="750"/>
      <c r="B249" s="751" t="s">
        <v>171</v>
      </c>
      <c r="C249" s="348"/>
      <c r="D249" s="752"/>
      <c r="E249" s="348"/>
      <c r="F249" s="468"/>
      <c r="G249" s="468"/>
      <c r="H249" s="468"/>
      <c r="I249" s="468"/>
      <c r="J249" s="710"/>
      <c r="K249" s="710"/>
      <c r="L249" s="710"/>
      <c r="M249" s="710"/>
      <c r="N249" s="710"/>
      <c r="O249" s="710"/>
      <c r="P249" s="710"/>
      <c r="Q249" s="710"/>
      <c r="R249" s="710"/>
      <c r="S249" s="710"/>
      <c r="T249" s="737"/>
    </row>
    <row r="250" spans="1:20" ht="38.25">
      <c r="A250" s="753">
        <v>1</v>
      </c>
      <c r="B250" s="754" t="s">
        <v>51</v>
      </c>
      <c r="C250" s="248">
        <v>1240</v>
      </c>
      <c r="D250" s="248" t="s">
        <v>15</v>
      </c>
      <c r="E250" s="119"/>
      <c r="F250" s="429">
        <f>IF(з!F250-бз!F250-бс!F250-м!F250&lt;0,з!F250-бз!F250-бс!F250-м!F250,0)</f>
        <v>0</v>
      </c>
      <c r="G250" s="430">
        <f>IF(з!G250-бз!G250-бс!G250-м!G250&lt;0,з!G250-бз!G250-бс!G250-м!G250,0)</f>
        <v>0</v>
      </c>
      <c r="H250" s="431">
        <f>IF(з!H250-бз!H250-бс!H250-м!H250&lt;0,з!H250-бз!H250-бс!H250-м!H250,0)</f>
        <v>0</v>
      </c>
      <c r="I250" s="430">
        <f>IF(з!I250-бз!I250-бс!I250-м!I250&lt;0,з!I250-бз!I250-бс!I250-м!I250,0)</f>
        <v>0</v>
      </c>
      <c r="T250" s="723">
        <f aca="true" t="shared" si="11" ref="T250:T257">SUM(F250:S250)</f>
        <v>0</v>
      </c>
    </row>
    <row r="251" spans="1:20" ht="12.75">
      <c r="A251" s="266">
        <v>2</v>
      </c>
      <c r="B251" s="163" t="s">
        <v>52</v>
      </c>
      <c r="C251" s="266">
        <v>1250</v>
      </c>
      <c r="D251" s="266" t="s">
        <v>15</v>
      </c>
      <c r="E251" s="119"/>
      <c r="F251" s="68">
        <f>IF(з!F251-бз!F251-бс!F251-м!F251&lt;0,з!F251-бз!F251-бс!F251-м!F251,0)</f>
        <v>0</v>
      </c>
      <c r="G251" s="69">
        <f>IF(з!G251-бз!G251-бс!G251-м!G251&lt;0,з!G251-бз!G251-бс!G251-м!G251,0)</f>
        <v>0</v>
      </c>
      <c r="H251" s="70">
        <f>IF(з!H251-бз!H251-бс!H251-м!H251&lt;0,з!H251-бз!H251-бс!H251-м!H251,0)</f>
        <v>0</v>
      </c>
      <c r="I251" s="69">
        <f>IF(з!I251-бз!I251-бс!I251-м!I251&lt;0,з!I251-бз!I251-бс!I251-м!I251,0)</f>
        <v>0</v>
      </c>
      <c r="T251" s="723">
        <f t="shared" si="11"/>
        <v>0</v>
      </c>
    </row>
    <row r="252" spans="1:20" ht="12.75">
      <c r="A252" s="248">
        <v>3</v>
      </c>
      <c r="B252" s="755" t="s">
        <v>53</v>
      </c>
      <c r="C252" s="248">
        <v>1260</v>
      </c>
      <c r="D252" s="248" t="s">
        <v>31</v>
      </c>
      <c r="E252" s="119"/>
      <c r="F252" s="68">
        <f>IF(з!F252-бз!F252-бс!F252-м!F252&lt;0,з!F252-бз!F252-бс!F252-м!F252,0)</f>
        <v>0</v>
      </c>
      <c r="G252" s="69">
        <f>IF(з!G252-бз!G252-бс!G252-м!G252&lt;0,з!G252-бз!G252-бс!G252-м!G252,0)</f>
        <v>0</v>
      </c>
      <c r="H252" s="70">
        <f>IF(з!H252-бз!H252-бс!H252-м!H252&lt;0,з!H252-бз!H252-бс!H252-м!H252,0)</f>
        <v>0</v>
      </c>
      <c r="I252" s="69">
        <f>IF(з!I252-бз!I252-бс!I252-м!I252&lt;0,з!I252-бз!I252-бс!I252-м!I252,0)</f>
        <v>0</v>
      </c>
      <c r="T252" s="723">
        <f t="shared" si="11"/>
        <v>0</v>
      </c>
    </row>
    <row r="253" spans="1:20" ht="12.75" customHeight="1">
      <c r="A253" s="248">
        <v>4</v>
      </c>
      <c r="B253" s="755" t="s">
        <v>54</v>
      </c>
      <c r="C253" s="248">
        <v>1270</v>
      </c>
      <c r="D253" s="248" t="s">
        <v>19</v>
      </c>
      <c r="E253" s="119"/>
      <c r="F253" s="68">
        <f>IF(з!F253-бз!F253-бс!F253-м!F253&lt;0,з!F253-бз!F253-бс!F253-м!F253,0)</f>
        <v>0</v>
      </c>
      <c r="G253" s="69">
        <f>IF(з!G253-бз!G253-бс!G253-м!G253&lt;0,з!G253-бз!G253-бс!G253-м!G253,0)</f>
        <v>0</v>
      </c>
      <c r="H253" s="70">
        <f>IF(з!H253-бз!H253-бс!H253-м!H253&lt;0,з!H253-бз!H253-бс!H253-м!H253,0)</f>
        <v>0</v>
      </c>
      <c r="I253" s="69">
        <f>IF(з!I253-бз!I253-бс!I253-м!I253&lt;0,з!I253-бз!I253-бс!I253-м!I253,0)</f>
        <v>0</v>
      </c>
      <c r="T253" s="723">
        <f t="shared" si="11"/>
        <v>0</v>
      </c>
    </row>
    <row r="254" spans="1:20" ht="12.75" customHeight="1">
      <c r="A254" s="274">
        <v>5</v>
      </c>
      <c r="B254" s="175" t="s">
        <v>48</v>
      </c>
      <c r="C254" s="248">
        <v>1280</v>
      </c>
      <c r="D254" s="248" t="s">
        <v>19</v>
      </c>
      <c r="E254" s="119"/>
      <c r="F254" s="68">
        <f>IF(з!F254-бз!F254-бс!F254-м!F254&lt;0,з!F254-бз!F254-бс!F254-м!F254,0)</f>
        <v>0</v>
      </c>
      <c r="G254" s="69">
        <f>IF(з!G254-бз!G254-бс!G254-м!G254&lt;0,з!G254-бз!G254-бс!G254-м!G254,0)</f>
        <v>0</v>
      </c>
      <c r="H254" s="70">
        <f>IF(з!H254-бз!H254-бс!H254-м!H254&lt;0,з!H254-бз!H254-бс!H254-м!H254,0)</f>
        <v>0</v>
      </c>
      <c r="I254" s="69">
        <f>IF(з!I254-бз!I254-бс!I254-м!I254&lt;0,з!I254-бз!I254-бс!I254-м!I254,0)</f>
        <v>0</v>
      </c>
      <c r="T254" s="723">
        <f t="shared" si="11"/>
        <v>0</v>
      </c>
    </row>
    <row r="255" spans="1:20" ht="23.25" customHeight="1">
      <c r="A255" s="274"/>
      <c r="B255" s="756" t="s">
        <v>55</v>
      </c>
      <c r="C255" s="757">
        <v>1281</v>
      </c>
      <c r="D255" s="758" t="s">
        <v>56</v>
      </c>
      <c r="E255" s="759"/>
      <c r="F255" s="432">
        <f>IF(з!F255-бз!F255-бс!F255-м!F255&lt;0,з!F255-бз!F255-бс!F255-м!F255,0)</f>
        <v>0</v>
      </c>
      <c r="G255" s="433">
        <f>IF(з!G255-бз!G255-бс!G255-м!G255&lt;0,з!G255-бз!G255-бс!G255-м!G255,0)</f>
        <v>0</v>
      </c>
      <c r="H255" s="434">
        <f>IF(з!H255-бз!H255-бс!H255-м!H255&lt;0,з!H255-бз!H255-бс!H255-м!H255,0)</f>
        <v>0</v>
      </c>
      <c r="I255" s="433">
        <f>IF(з!I255-бз!I255-бс!I255-м!I255&lt;0,з!I255-бз!I255-бс!I255-м!I255,0)</f>
        <v>0</v>
      </c>
      <c r="T255" s="723">
        <f t="shared" si="11"/>
        <v>0</v>
      </c>
    </row>
    <row r="256" spans="1:20" ht="13.5" thickBot="1">
      <c r="A256" s="260"/>
      <c r="B256" s="760" t="s">
        <v>57</v>
      </c>
      <c r="C256" s="761">
        <v>1282</v>
      </c>
      <c r="D256" s="762" t="s">
        <v>56</v>
      </c>
      <c r="E256" s="759"/>
      <c r="F256" s="435">
        <f>IF(з!F256-бз!F256-бс!F256-м!F256&lt;0,з!F256-бз!F256-бс!F256-м!F256,0)</f>
        <v>0</v>
      </c>
      <c r="G256" s="436">
        <f>IF(з!G256-бз!G256-бс!G256-м!G256&lt;0,з!G256-бз!G256-бс!G256-м!G256,0)</f>
        <v>0</v>
      </c>
      <c r="H256" s="437">
        <f>IF(з!H256-бз!H256-бс!H256-м!H256&lt;0,з!H256-бз!H256-бс!H256-м!H256,0)</f>
        <v>0</v>
      </c>
      <c r="I256" s="436">
        <f>IF(з!I256-бз!I256-бс!I256-м!I256&lt;0,з!I256-бз!I256-бс!I256-м!I256,0)</f>
        <v>0</v>
      </c>
      <c r="T256" s="723">
        <f t="shared" si="11"/>
        <v>0</v>
      </c>
    </row>
    <row r="257" spans="1:20" ht="15.75" thickBot="1">
      <c r="A257" s="269"/>
      <c r="B257" s="179" t="s">
        <v>137</v>
      </c>
      <c r="C257" s="270">
        <v>1290</v>
      </c>
      <c r="D257" s="271" t="s">
        <v>19</v>
      </c>
      <c r="E257" s="119"/>
      <c r="F257" s="147">
        <f>IF(з!F257-бз!F257-бс!F257-м!F257&lt;0,з!F257-бз!F257-бс!F257-м!F257,0)</f>
        <v>0</v>
      </c>
      <c r="G257" s="73">
        <f>IF(з!G257-бз!G257-бс!G257-м!G257&lt;0,з!G257-бз!G257-бс!G257-м!G257,0)</f>
        <v>0</v>
      </c>
      <c r="H257" s="180">
        <f>IF(з!H257-бз!H257-бс!H257-м!H257&lt;0,з!H257-бз!H257-бс!H257-м!H257,0)</f>
        <v>0</v>
      </c>
      <c r="I257" s="73">
        <f>IF(з!I257-бз!I257-бс!I257-м!I257&lt;0,з!I257-бз!I257-бс!I257-м!I257,0)</f>
        <v>0</v>
      </c>
      <c r="T257" s="723">
        <f t="shared" si="11"/>
        <v>0</v>
      </c>
    </row>
    <row r="258" spans="1:20" s="738" customFormat="1" ht="45">
      <c r="A258" s="750"/>
      <c r="B258" s="763" t="s">
        <v>138</v>
      </c>
      <c r="C258" s="348"/>
      <c r="D258" s="752"/>
      <c r="E258" s="348"/>
      <c r="F258" s="468"/>
      <c r="G258" s="468"/>
      <c r="H258" s="468"/>
      <c r="I258" s="468"/>
      <c r="J258" s="710"/>
      <c r="K258" s="710"/>
      <c r="L258" s="710"/>
      <c r="M258" s="710"/>
      <c r="N258" s="710"/>
      <c r="O258" s="710"/>
      <c r="P258" s="710"/>
      <c r="Q258" s="710"/>
      <c r="R258" s="710"/>
      <c r="S258" s="710"/>
      <c r="T258" s="737"/>
    </row>
    <row r="259" spans="1:20" ht="12.75">
      <c r="A259" s="280">
        <v>1</v>
      </c>
      <c r="B259" s="281" t="s">
        <v>60</v>
      </c>
      <c r="C259" s="282">
        <v>1300</v>
      </c>
      <c r="D259" s="266" t="s">
        <v>15</v>
      </c>
      <c r="E259" s="119"/>
      <c r="F259" s="75">
        <f>IF(з!F259-бз!F259-бс!F259-м!F259&lt;0,з!F259-бз!F259-бс!F259-м!F259,0)</f>
        <v>0</v>
      </c>
      <c r="G259" s="91">
        <f>IF(з!G259-бз!G259-бс!G259-м!G259&lt;0,з!G259-бз!G259-бс!G259-м!G259,0)</f>
        <v>0</v>
      </c>
      <c r="H259" s="76">
        <f>IF(з!H259-бз!H259-бс!H259-м!H259&lt;0,з!H259-бз!H259-бс!H259-м!H259,0)</f>
        <v>0</v>
      </c>
      <c r="I259" s="91">
        <f>IF(з!I259-бз!I259-бс!I259-м!I259&lt;0,з!I259-бз!I259-бс!I259-м!I259,0)</f>
        <v>0</v>
      </c>
      <c r="T259" s="723">
        <f aca="true" t="shared" si="12" ref="T259:T284">SUM(F259:S259)</f>
        <v>0</v>
      </c>
    </row>
    <row r="260" spans="1:20" ht="12.75">
      <c r="A260" s="260"/>
      <c r="B260" s="764" t="s">
        <v>61</v>
      </c>
      <c r="C260" s="765">
        <v>1301</v>
      </c>
      <c r="D260" s="766" t="s">
        <v>15</v>
      </c>
      <c r="E260" s="759"/>
      <c r="F260" s="435">
        <f>IF(з!F260-бз!F260-бс!F260-м!F260&lt;0,з!F260-бз!F260-бс!F260-м!F260,0)</f>
        <v>0</v>
      </c>
      <c r="G260" s="436">
        <f>IF(з!G260-бз!G260-бс!G260-м!G260&lt;0,з!G260-бз!G260-бс!G260-м!G260,0)</f>
        <v>0</v>
      </c>
      <c r="H260" s="437">
        <f>IF(з!H260-бз!H260-бс!H260-м!H260&lt;0,з!H260-бз!H260-бс!H260-м!H260,0)</f>
        <v>0</v>
      </c>
      <c r="I260" s="436">
        <f>IF(з!I260-бз!I260-бс!I260-м!I260&lt;0,з!I260-бз!I260-бс!I260-м!I260,0)</f>
        <v>0</v>
      </c>
      <c r="T260" s="723">
        <f t="shared" si="12"/>
        <v>0</v>
      </c>
    </row>
    <row r="261" spans="1:20" ht="12.75">
      <c r="A261" s="260"/>
      <c r="B261" s="767" t="s">
        <v>62</v>
      </c>
      <c r="C261" s="765">
        <v>1302</v>
      </c>
      <c r="D261" s="766" t="s">
        <v>15</v>
      </c>
      <c r="E261" s="759"/>
      <c r="F261" s="435">
        <f>IF(з!F261-бз!F261-бс!F261-м!F261&lt;0,з!F261-бз!F261-бс!F261-м!F261,0)</f>
        <v>0</v>
      </c>
      <c r="G261" s="436">
        <f>IF(з!G261-бз!G261-бс!G261-м!G261&lt;0,з!G261-бз!G261-бс!G261-м!G261,0)</f>
        <v>0</v>
      </c>
      <c r="H261" s="437">
        <f>IF(з!H261-бз!H261-бс!H261-м!H261&lt;0,з!H261-бз!H261-бс!H261-м!H261,0)</f>
        <v>0</v>
      </c>
      <c r="I261" s="436">
        <f>IF(з!I261-бз!I261-бс!I261-м!I261&lt;0,з!I261-бз!I261-бс!I261-м!I261,0)</f>
        <v>0</v>
      </c>
      <c r="T261" s="723">
        <f t="shared" si="12"/>
        <v>0</v>
      </c>
    </row>
    <row r="262" spans="1:20" ht="12.75">
      <c r="A262" s="280">
        <v>2</v>
      </c>
      <c r="B262" s="281" t="s">
        <v>63</v>
      </c>
      <c r="C262" s="768">
        <v>1310</v>
      </c>
      <c r="D262" s="248" t="s">
        <v>15</v>
      </c>
      <c r="E262" s="119"/>
      <c r="F262" s="68">
        <f>IF(з!F262-бз!F262-бс!F262-м!F262&lt;0,з!F262-бз!F262-бс!F262-м!F262,0)</f>
        <v>0</v>
      </c>
      <c r="G262" s="69">
        <f>IF(з!G262-бз!G262-бс!G262-м!G262&lt;0,з!G262-бз!G262-бс!G262-м!G262,0)</f>
        <v>0</v>
      </c>
      <c r="H262" s="70">
        <f>IF(з!H262-бз!H262-бс!H262-м!H262&lt;0,з!H262-бз!H262-бс!H262-м!H262,0)</f>
        <v>0</v>
      </c>
      <c r="I262" s="69">
        <f>IF(з!I262-бз!I262-бс!I262-м!I262&lt;0,з!I262-бз!I262-бс!I262-м!I262,0)</f>
        <v>0</v>
      </c>
      <c r="T262" s="723">
        <f t="shared" si="12"/>
        <v>0</v>
      </c>
    </row>
    <row r="263" spans="1:20" ht="12.75">
      <c r="A263" s="769">
        <v>3</v>
      </c>
      <c r="B263" s="281" t="s">
        <v>64</v>
      </c>
      <c r="C263" s="735">
        <v>1320</v>
      </c>
      <c r="D263" s="248" t="s">
        <v>15</v>
      </c>
      <c r="E263" s="119"/>
      <c r="F263" s="68">
        <f>IF(з!F263-бз!F263-бс!F263-м!F263&lt;0,з!F263-бз!F263-бс!F263-м!F263,0)</f>
        <v>0</v>
      </c>
      <c r="G263" s="69">
        <f>IF(з!G263-бз!G263-бс!G263-м!G263&lt;0,з!G263-бз!G263-бс!G263-м!G263,0)</f>
        <v>0</v>
      </c>
      <c r="H263" s="70">
        <f>IF(з!H263-бз!H263-бс!H263-м!H263&lt;0,з!H263-бз!H263-бс!H263-м!H263,0)</f>
        <v>0</v>
      </c>
      <c r="I263" s="69">
        <f>IF(з!I263-бз!I263-бс!I263-м!I263&lt;0,з!I263-бз!I263-бс!I263-м!I263,0)</f>
        <v>0</v>
      </c>
      <c r="T263" s="723">
        <f t="shared" si="12"/>
        <v>0</v>
      </c>
    </row>
    <row r="264" spans="1:20" ht="12.75">
      <c r="A264" s="293">
        <v>4</v>
      </c>
      <c r="B264" s="281" t="s">
        <v>65</v>
      </c>
      <c r="C264" s="294">
        <v>1330</v>
      </c>
      <c r="D264" s="248" t="s">
        <v>15</v>
      </c>
      <c r="E264" s="119"/>
      <c r="F264" s="68">
        <f>IF(з!F264-бз!F264-бс!F264-м!F264&lt;0,з!F264-бз!F264-бс!F264-м!F264,0)</f>
        <v>0</v>
      </c>
      <c r="G264" s="69">
        <f>IF(з!G264-бз!G264-бс!G264-м!G264&lt;0,з!G264-бз!G264-бс!G264-м!G264,0)</f>
        <v>0</v>
      </c>
      <c r="H264" s="70">
        <f>IF(з!H264-бз!H264-бс!H264-м!H264&lt;0,з!H264-бз!H264-бс!H264-м!H264,0)</f>
        <v>0</v>
      </c>
      <c r="I264" s="69">
        <f>IF(з!I264-бз!I264-бс!I264-м!I264&lt;0,з!I264-бз!I264-бс!I264-м!I264,0)</f>
        <v>0</v>
      </c>
      <c r="T264" s="723">
        <f t="shared" si="12"/>
        <v>0</v>
      </c>
    </row>
    <row r="265" spans="1:20" ht="12.75">
      <c r="A265" s="293">
        <v>5</v>
      </c>
      <c r="B265" s="770" t="s">
        <v>66</v>
      </c>
      <c r="C265" s="248">
        <v>1340</v>
      </c>
      <c r="D265" s="248" t="s">
        <v>15</v>
      </c>
      <c r="E265" s="119"/>
      <c r="F265" s="68">
        <f>IF(з!F265-бз!F265-бс!F265-м!F265&lt;0,з!F265-бз!F265-бс!F265-м!F265,0)</f>
        <v>0</v>
      </c>
      <c r="G265" s="69">
        <f>IF(з!G265-бз!G265-бс!G265-м!G265&lt;0,з!G265-бз!G265-бс!G265-м!G265,0)</f>
        <v>0</v>
      </c>
      <c r="H265" s="70">
        <f>IF(з!H265-бз!H265-бс!H265-м!H265&lt;0,з!H265-бз!H265-бс!H265-м!H265,0)</f>
        <v>0</v>
      </c>
      <c r="I265" s="69">
        <f>IF(з!I265-бз!I265-бс!I265-м!I265&lt;0,з!I265-бз!I265-бс!I265-м!I265,0)</f>
        <v>0</v>
      </c>
      <c r="T265" s="723">
        <f t="shared" si="12"/>
        <v>0</v>
      </c>
    </row>
    <row r="266" spans="1:20" ht="12.75">
      <c r="A266" s="280">
        <v>6</v>
      </c>
      <c r="B266" s="771" t="s">
        <v>67</v>
      </c>
      <c r="C266" s="772">
        <v>1350</v>
      </c>
      <c r="D266" s="274" t="s">
        <v>15</v>
      </c>
      <c r="E266" s="119"/>
      <c r="F266" s="68">
        <f>IF(з!F266-бз!F266-бс!F266-м!F266&lt;0,з!F266-бз!F266-бс!F266-м!F266,0)</f>
        <v>0</v>
      </c>
      <c r="G266" s="69">
        <f>IF(з!G266-бз!G266-бс!G266-м!G266&lt;0,з!G266-бз!G266-бс!G266-м!G266,0)</f>
        <v>0</v>
      </c>
      <c r="H266" s="70">
        <f>IF(з!H266-бз!H266-бс!H266-м!H266&lt;0,з!H266-бз!H266-бс!H266-м!H266,0)</f>
        <v>0</v>
      </c>
      <c r="I266" s="69">
        <f>IF(з!I266-бз!I266-бс!I266-м!I266&lt;0,з!I266-бз!I266-бс!I266-м!I266,0)</f>
        <v>0</v>
      </c>
      <c r="T266" s="723">
        <f t="shared" si="12"/>
        <v>0</v>
      </c>
    </row>
    <row r="267" spans="1:20" ht="25.5" customHeight="1">
      <c r="A267" s="773"/>
      <c r="B267" s="774" t="s">
        <v>68</v>
      </c>
      <c r="C267" s="775">
        <v>1351</v>
      </c>
      <c r="D267" s="766" t="s">
        <v>69</v>
      </c>
      <c r="E267" s="759"/>
      <c r="F267" s="435">
        <f>IF(з!F267-бз!F267-бс!F267-м!F267&lt;0,з!F267-бз!F267-бс!F267-м!F267,0)</f>
        <v>0</v>
      </c>
      <c r="G267" s="436">
        <f>IF(з!G267-бз!G267-бс!G267-м!G267&lt;0,з!G267-бз!G267-бс!G267-м!G267,0)</f>
        <v>0</v>
      </c>
      <c r="H267" s="437">
        <f>IF(з!H267-бз!H267-бс!H267-м!H267&lt;0,з!H267-бз!H267-бс!H267-м!H267,0)</f>
        <v>0</v>
      </c>
      <c r="I267" s="436">
        <f>IF(з!I267-бз!I267-бс!I267-м!I267&lt;0,з!I267-бз!I267-бс!I267-м!I267,0)</f>
        <v>0</v>
      </c>
      <c r="T267" s="723">
        <f t="shared" si="12"/>
        <v>0</v>
      </c>
    </row>
    <row r="268" spans="1:20" ht="12.75">
      <c r="A268" s="293">
        <v>7</v>
      </c>
      <c r="B268" s="281" t="s">
        <v>70</v>
      </c>
      <c r="C268" s="294">
        <v>1360</v>
      </c>
      <c r="D268" s="248" t="s">
        <v>71</v>
      </c>
      <c r="E268" s="119"/>
      <c r="F268" s="68">
        <f>IF(з!F268-бз!F268-бс!F268-м!F268&lt;0,з!F268-бз!F268-бс!F268-м!F268,0)</f>
        <v>0</v>
      </c>
      <c r="G268" s="69">
        <f>IF(з!G268-бз!G268-бс!G268-м!G268&lt;0,з!G268-бз!G268-бс!G268-м!G268,0)</f>
        <v>0</v>
      </c>
      <c r="H268" s="70">
        <f>IF(з!H268-бз!H268-бс!H268-м!H268&lt;0,з!H268-бз!H268-бс!H268-м!H268,0)</f>
        <v>0</v>
      </c>
      <c r="I268" s="69">
        <f>IF(з!I268-бз!I268-бс!I268-м!I268&lt;0,з!I268-бз!I268-бс!I268-м!I268,0)</f>
        <v>0</v>
      </c>
      <c r="T268" s="723">
        <f t="shared" si="12"/>
        <v>0</v>
      </c>
    </row>
    <row r="269" spans="1:20" ht="12.75">
      <c r="A269" s="293"/>
      <c r="B269" s="776" t="s">
        <v>72</v>
      </c>
      <c r="C269" s="777">
        <v>1361</v>
      </c>
      <c r="D269" s="766" t="s">
        <v>71</v>
      </c>
      <c r="E269" s="759"/>
      <c r="F269" s="435">
        <f>IF(з!F269-бз!F269-бс!F269-м!F269&lt;0,з!F269-бз!F269-бс!F269-м!F269,0)</f>
        <v>0</v>
      </c>
      <c r="G269" s="436">
        <f>IF(з!G269-бз!G269-бс!G269-м!G269&lt;0,з!G269-бз!G269-бс!G269-м!G269,0)</f>
        <v>0</v>
      </c>
      <c r="H269" s="437">
        <f>IF(з!H269-бз!H269-бс!H269-м!H269&lt;0,з!H269-бз!H269-бс!H269-м!H269,0)</f>
        <v>0</v>
      </c>
      <c r="I269" s="436">
        <f>IF(з!I269-бз!I269-бс!I269-м!I269&lt;0,з!I269-бз!I269-бс!I269-м!I269,0)</f>
        <v>0</v>
      </c>
      <c r="T269" s="723">
        <f t="shared" si="12"/>
        <v>0</v>
      </c>
    </row>
    <row r="270" spans="1:20" ht="12.75">
      <c r="A270" s="260"/>
      <c r="B270" s="762" t="s">
        <v>73</v>
      </c>
      <c r="C270" s="777">
        <v>1362</v>
      </c>
      <c r="D270" s="766" t="s">
        <v>71</v>
      </c>
      <c r="E270" s="759"/>
      <c r="F270" s="435">
        <f>IF(з!F270-бз!F270-бс!F270-м!F270&lt;0,з!F270-бз!F270-бс!F270-м!F270,0)</f>
        <v>0</v>
      </c>
      <c r="G270" s="436">
        <f>IF(з!G270-бз!G270-бс!G270-м!G270&lt;0,з!G270-бз!G270-бс!G270-м!G270,0)</f>
        <v>0</v>
      </c>
      <c r="H270" s="437">
        <f>IF(з!H270-бз!H270-бс!H270-м!H270&lt;0,з!H270-бз!H270-бс!H270-м!H270,0)</f>
        <v>0</v>
      </c>
      <c r="I270" s="436">
        <f>IF(з!I270-бз!I270-бс!I270-м!I270&lt;0,з!I270-бз!I270-бс!I270-м!I270,0)</f>
        <v>0</v>
      </c>
      <c r="T270" s="723">
        <f t="shared" si="12"/>
        <v>0</v>
      </c>
    </row>
    <row r="271" spans="1:20" ht="12.75">
      <c r="A271" s="260"/>
      <c r="B271" s="766" t="s">
        <v>74</v>
      </c>
      <c r="C271" s="777">
        <v>1362</v>
      </c>
      <c r="D271" s="766" t="s">
        <v>71</v>
      </c>
      <c r="E271" s="759"/>
      <c r="F271" s="435">
        <f>IF(з!F271-бз!F271-бс!F271-м!F271&lt;0,з!F271-бз!F271-бс!F271-м!F271,0)</f>
        <v>0</v>
      </c>
      <c r="G271" s="436">
        <f>IF(з!G271-бз!G271-бс!G271-м!G271&lt;0,з!G271-бз!G271-бс!G271-м!G271,0)</f>
        <v>0</v>
      </c>
      <c r="H271" s="437">
        <f>IF(з!H271-бз!H271-бс!H271-м!H271&lt;0,з!H271-бз!H271-бс!H271-м!H271,0)</f>
        <v>0</v>
      </c>
      <c r="I271" s="436">
        <f>IF(з!I271-бз!I271-бс!I271-м!I271&lt;0,з!I271-бз!I271-бс!I271-м!I271,0)</f>
        <v>0</v>
      </c>
      <c r="T271" s="723">
        <f t="shared" si="12"/>
        <v>0</v>
      </c>
    </row>
    <row r="272" spans="1:20" ht="12.75">
      <c r="A272" s="720"/>
      <c r="B272" s="766" t="s">
        <v>75</v>
      </c>
      <c r="C272" s="766">
        <v>1364</v>
      </c>
      <c r="D272" s="766" t="s">
        <v>71</v>
      </c>
      <c r="E272" s="759"/>
      <c r="F272" s="435">
        <f>IF(з!F272-бз!F272-бс!F272-м!F272&lt;0,з!F272-бз!F272-бс!F272-м!F272,0)</f>
        <v>0</v>
      </c>
      <c r="G272" s="436">
        <f>IF(з!G272-бз!G272-бс!G272-м!G272&lt;0,з!G272-бз!G272-бс!G272-м!G272,0)</f>
        <v>0</v>
      </c>
      <c r="H272" s="437">
        <f>IF(з!H272-бз!H272-бс!H272-м!H272&lt;0,з!H272-бз!H272-бс!H272-м!H272,0)</f>
        <v>0</v>
      </c>
      <c r="I272" s="436">
        <f>IF(з!I272-бз!I272-бс!I272-м!I272&lt;0,з!I272-бз!I272-бс!I272-м!I272,0)</f>
        <v>0</v>
      </c>
      <c r="T272" s="723">
        <f t="shared" si="12"/>
        <v>0</v>
      </c>
    </row>
    <row r="273" spans="1:20" ht="12.75">
      <c r="A273" s="720"/>
      <c r="B273" s="766" t="s">
        <v>76</v>
      </c>
      <c r="C273" s="766">
        <v>1365</v>
      </c>
      <c r="D273" s="766" t="s">
        <v>71</v>
      </c>
      <c r="E273" s="759"/>
      <c r="F273" s="435">
        <f>IF(з!F273-бз!F273-бс!F273-м!F273&lt;0,з!F273-бз!F273-бс!F273-м!F273,0)</f>
        <v>0</v>
      </c>
      <c r="G273" s="436">
        <f>IF(з!G273-бз!G273-бс!G273-м!G273&lt;0,з!G273-бз!G273-бс!G273-м!G273,0)</f>
        <v>0</v>
      </c>
      <c r="H273" s="437">
        <f>IF(з!H273-бз!H273-бс!H273-м!H273&lt;0,з!H273-бз!H273-бс!H273-м!H273,0)</f>
        <v>0</v>
      </c>
      <c r="I273" s="436">
        <f>IF(з!I273-бз!I273-бс!I273-м!I273&lt;0,з!I273-бз!I273-бс!I273-м!I273,0)</f>
        <v>0</v>
      </c>
      <c r="T273" s="723">
        <f t="shared" si="12"/>
        <v>0</v>
      </c>
    </row>
    <row r="274" spans="1:20" ht="12.75">
      <c r="A274" s="778">
        <v>8</v>
      </c>
      <c r="B274" s="779" t="s">
        <v>77</v>
      </c>
      <c r="C274" s="258">
        <v>1370</v>
      </c>
      <c r="D274" s="258" t="s">
        <v>15</v>
      </c>
      <c r="E274" s="780"/>
      <c r="F274" s="438">
        <f>IF(з!F274-бз!F274-бс!F274-м!F274&lt;0,з!F274-бз!F274-бс!F274-м!F274,0)</f>
        <v>0</v>
      </c>
      <c r="G274" s="439">
        <f>IF(з!G274-бз!G274-бс!G274-м!G274&lt;0,з!G274-бз!G274-бс!G274-м!G274,0)</f>
        <v>0</v>
      </c>
      <c r="H274" s="440">
        <f>IF(з!H274-бз!H274-бс!H274-м!H274&lt;0,з!H274-бз!H274-бс!H274-м!H274,0)</f>
        <v>0</v>
      </c>
      <c r="I274" s="439">
        <f>IF(з!I274-бз!I274-бс!I274-м!I274&lt;0,з!I274-бз!I274-бс!I274-м!I274,0)</f>
        <v>0</v>
      </c>
      <c r="T274" s="723">
        <f t="shared" si="12"/>
        <v>0</v>
      </c>
    </row>
    <row r="275" spans="1:20" ht="12.75">
      <c r="A275" s="781"/>
      <c r="B275" s="721"/>
      <c r="C275" s="266">
        <v>1371</v>
      </c>
      <c r="D275" s="266" t="s">
        <v>78</v>
      </c>
      <c r="E275" s="119"/>
      <c r="F275" s="68">
        <f>IF(з!F275-бз!F275-бс!F275-м!F275&lt;0,з!F275-бз!F275-бс!F275-м!F275,0)</f>
        <v>0</v>
      </c>
      <c r="G275" s="69">
        <f>IF(з!G275-бз!G275-бс!G275-м!G275&lt;0,з!G275-бз!G275-бс!G275-м!G275,0)</f>
        <v>0</v>
      </c>
      <c r="H275" s="70">
        <f>IF(з!H275-бз!H275-бс!H275-м!H275&lt;0,з!H275-бз!H275-бс!H275-м!H275,0)</f>
        <v>0</v>
      </c>
      <c r="I275" s="69">
        <f>IF(з!I275-бз!I275-бс!I275-м!I275&lt;0,з!I275-бз!I275-бс!I275-м!I275,0)</f>
        <v>0</v>
      </c>
      <c r="T275" s="723">
        <f t="shared" si="12"/>
        <v>0</v>
      </c>
    </row>
    <row r="276" spans="1:20" s="849" customFormat="1" ht="12.75">
      <c r="A276" s="300">
        <v>9</v>
      </c>
      <c r="B276" s="301" t="s">
        <v>79</v>
      </c>
      <c r="C276" s="302"/>
      <c r="D276" s="303"/>
      <c r="E276" s="184"/>
      <c r="F276" s="185">
        <f>IF(з!F276-бз!F276-бс!F276-м!F276&lt;0,з!F276-бз!F276-бс!F276-м!F276,0)</f>
        <v>0</v>
      </c>
      <c r="G276" s="186">
        <f>IF(з!G276-бз!G276-бс!G276-м!G276&lt;0,з!G276-бз!G276-бс!G276-м!G276,0)</f>
        <v>0</v>
      </c>
      <c r="H276" s="187">
        <f>IF(з!H276-бз!H276-бс!H276-м!H276&lt;0,з!H276-бз!H276-бс!H276-м!H276,0)</f>
        <v>0</v>
      </c>
      <c r="I276" s="186">
        <f>IF(з!I276-бз!I276-бс!I276-м!I276&lt;0,з!I276-бз!I276-бс!I276-м!I276,0)</f>
        <v>0</v>
      </c>
      <c r="J276" s="710"/>
      <c r="K276" s="710"/>
      <c r="L276" s="710"/>
      <c r="M276" s="710"/>
      <c r="N276" s="710"/>
      <c r="O276" s="710"/>
      <c r="P276" s="710"/>
      <c r="Q276" s="710"/>
      <c r="R276" s="710"/>
      <c r="S276" s="710"/>
      <c r="T276" s="723">
        <f t="shared" si="12"/>
        <v>0</v>
      </c>
    </row>
    <row r="277" spans="1:20" ht="12.75">
      <c r="A277" s="280">
        <v>9</v>
      </c>
      <c r="B277" s="281" t="s">
        <v>81</v>
      </c>
      <c r="C277" s="248">
        <v>1380</v>
      </c>
      <c r="D277" s="248" t="s">
        <v>15</v>
      </c>
      <c r="E277" s="782"/>
      <c r="F277" s="441">
        <f>IF(з!F277-бз!F277-бс!F277-м!F277&lt;0,з!F277-бз!F277-бс!F277-м!F277,0)</f>
        <v>0</v>
      </c>
      <c r="G277" s="442">
        <f>IF(з!G277-бз!G277-бс!G277-м!G277&lt;0,з!G277-бз!G277-бс!G277-м!G277,0)</f>
        <v>0</v>
      </c>
      <c r="H277" s="443">
        <f>IF(з!H277-бз!H277-бс!H277-м!H277&lt;0,з!H277-бз!H277-бс!H277-м!H277,0)</f>
        <v>0</v>
      </c>
      <c r="I277" s="442">
        <f>IF(з!I277-бз!I277-бс!I277-м!I277&lt;0,з!I277-бз!I277-бс!I277-м!I277,0)</f>
        <v>0</v>
      </c>
      <c r="T277" s="723">
        <f t="shared" si="12"/>
        <v>0</v>
      </c>
    </row>
    <row r="278" spans="1:20" ht="12.75">
      <c r="A278" s="266">
        <v>11</v>
      </c>
      <c r="B278" s="163" t="s">
        <v>48</v>
      </c>
      <c r="C278" s="266">
        <v>1390</v>
      </c>
      <c r="D278" s="266" t="s">
        <v>19</v>
      </c>
      <c r="E278" s="119"/>
      <c r="F278" s="68">
        <f>IF(з!F278-бз!F278-бс!F278-м!F278&lt;0,з!F278-бз!F278-бс!F278-м!F278,0)</f>
        <v>0</v>
      </c>
      <c r="G278" s="69">
        <f>IF(з!G278-бз!G278-бс!G278-м!G278&lt;0,з!G278-бз!G278-бс!G278-м!G278,0)</f>
        <v>0</v>
      </c>
      <c r="H278" s="70">
        <f>IF(з!H278-бз!H278-бс!H278-м!H278&lt;0,з!H278-бз!H278-бс!H278-м!H278,0)</f>
        <v>0</v>
      </c>
      <c r="I278" s="69">
        <f>IF(з!I278-бз!I278-бс!I278-м!I278&lt;0,з!I278-бз!I278-бс!I278-м!I278,0)</f>
        <v>0</v>
      </c>
      <c r="T278" s="723">
        <f t="shared" si="12"/>
        <v>0</v>
      </c>
    </row>
    <row r="279" spans="1:20" ht="12.75">
      <c r="A279" s="266"/>
      <c r="B279" s="748"/>
      <c r="C279" s="749"/>
      <c r="D279" s="749"/>
      <c r="E279" s="119"/>
      <c r="F279" s="421">
        <f>IF(з!F279-бз!F279-бс!F279-м!F279&lt;0,з!F279-бз!F279-бс!F279-м!F279,0)</f>
        <v>0</v>
      </c>
      <c r="G279" s="422">
        <f>IF(з!G279-бз!G279-бс!G279-м!G279&lt;0,з!G279-бз!G279-бс!G279-м!G279,0)</f>
        <v>0</v>
      </c>
      <c r="H279" s="423">
        <f>IF(з!H279-бз!H279-бс!H279-м!H279&lt;0,з!H279-бз!H279-бс!H279-м!H279,0)</f>
        <v>0</v>
      </c>
      <c r="I279" s="422">
        <f>IF(з!I279-бз!I279-бс!I279-м!I279&lt;0,з!I279-бз!I279-бс!I279-м!I279,0)</f>
        <v>0</v>
      </c>
      <c r="T279" s="723">
        <f t="shared" si="12"/>
        <v>0</v>
      </c>
    </row>
    <row r="280" spans="1:20" ht="12.75">
      <c r="A280" s="266"/>
      <c r="B280" s="748"/>
      <c r="C280" s="749"/>
      <c r="D280" s="749"/>
      <c r="E280" s="119"/>
      <c r="F280" s="421">
        <f>IF(з!F280-бз!F280-бс!F280-м!F280&lt;0,з!F280-бз!F280-бс!F280-м!F280,0)</f>
        <v>0</v>
      </c>
      <c r="G280" s="422">
        <f>IF(з!G280-бз!G280-бс!G280-м!G280&lt;0,з!G280-бз!G280-бс!G280-м!G280,0)</f>
        <v>0</v>
      </c>
      <c r="H280" s="423">
        <f>IF(з!H280-бз!H280-бс!H280-м!H280&lt;0,з!H280-бз!H280-бс!H280-м!H280,0)</f>
        <v>0</v>
      </c>
      <c r="I280" s="422">
        <f>IF(з!I280-бз!I280-бс!I280-м!I280&lt;0,з!I280-бз!I280-бс!I280-м!I280,0)</f>
        <v>0</v>
      </c>
      <c r="T280" s="723">
        <f t="shared" si="12"/>
        <v>0</v>
      </c>
    </row>
    <row r="281" spans="1:20" ht="12.75">
      <c r="A281" s="266"/>
      <c r="B281" s="748"/>
      <c r="C281" s="749"/>
      <c r="D281" s="749"/>
      <c r="E281" s="119"/>
      <c r="F281" s="421">
        <f>IF(з!F281-бз!F281-бс!F281-м!F281&lt;0,з!F281-бз!F281-бс!F281-м!F281,0)</f>
        <v>0</v>
      </c>
      <c r="G281" s="422">
        <f>IF(з!G281-бз!G281-бс!G281-м!G281&lt;0,з!G281-бз!G281-бс!G281-м!G281,0)</f>
        <v>0</v>
      </c>
      <c r="H281" s="423">
        <f>IF(з!H281-бз!H281-бс!H281-м!H281&lt;0,з!H281-бз!H281-бс!H281-м!H281,0)</f>
        <v>0</v>
      </c>
      <c r="I281" s="422">
        <f>IF(з!I281-бз!I281-бс!I281-м!I281&lt;0,з!I281-бз!I281-бс!I281-м!I281,0)</f>
        <v>0</v>
      </c>
      <c r="T281" s="723">
        <f t="shared" si="12"/>
        <v>0</v>
      </c>
    </row>
    <row r="282" spans="1:20" ht="13.5" thickBot="1">
      <c r="A282" s="266"/>
      <c r="B282" s="748"/>
      <c r="C282" s="749"/>
      <c r="D282" s="749"/>
      <c r="E282" s="119"/>
      <c r="F282" s="421">
        <f>IF(з!F282-бз!F282-бс!F282-м!F282&lt;0,з!F282-бз!F282-бс!F282-м!F282,0)</f>
        <v>0</v>
      </c>
      <c r="G282" s="422">
        <f>IF(з!G282-бз!G282-бс!G282-м!G282&lt;0,з!G282-бз!G282-бс!G282-м!G282,0)</f>
        <v>0</v>
      </c>
      <c r="H282" s="423">
        <f>IF(з!H282-бз!H282-бс!H282-м!H282&lt;0,з!H282-бз!H282-бс!H282-м!H282,0)</f>
        <v>0</v>
      </c>
      <c r="I282" s="422">
        <f>IF(з!I282-бз!I282-бс!I282-м!I282&lt;0,з!I282-бз!I282-бс!I282-м!I282,0)</f>
        <v>0</v>
      </c>
      <c r="T282" s="723">
        <f t="shared" si="12"/>
        <v>0</v>
      </c>
    </row>
    <row r="283" spans="1:20" ht="15.75" thickBot="1">
      <c r="A283" s="269"/>
      <c r="B283" s="179" t="s">
        <v>139</v>
      </c>
      <c r="C283" s="270">
        <v>1400</v>
      </c>
      <c r="D283" s="271" t="s">
        <v>19</v>
      </c>
      <c r="E283" s="119"/>
      <c r="F283" s="147">
        <f>IF(з!F283-бз!F283-бс!F283-м!F283&lt;0,з!F283-бз!F283-бс!F283-м!F283,0)</f>
        <v>0</v>
      </c>
      <c r="G283" s="73">
        <f>IF(з!G283-бз!G283-бс!G283-м!G283&lt;0,з!G283-бз!G283-бс!G283-м!G283,0)</f>
        <v>0</v>
      </c>
      <c r="H283" s="180">
        <f>IF(з!H283-бз!H283-бс!H283-м!H283&lt;0,з!H283-бз!H283-бс!H283-м!H283,0)</f>
        <v>0</v>
      </c>
      <c r="I283" s="73">
        <f>IF(з!I283-бз!I283-бс!I283-м!I283&lt;0,з!I283-бз!I283-бс!I283-м!I283,0)</f>
        <v>0</v>
      </c>
      <c r="T283" s="723">
        <f t="shared" si="12"/>
        <v>0</v>
      </c>
    </row>
    <row r="284" spans="1:20" s="716" customFormat="1" ht="12.75">
      <c r="A284" s="783" t="s">
        <v>26</v>
      </c>
      <c r="B284" s="784" t="s">
        <v>79</v>
      </c>
      <c r="C284" s="785">
        <v>1410</v>
      </c>
      <c r="D284" s="314" t="s">
        <v>80</v>
      </c>
      <c r="E284" s="348"/>
      <c r="F284" s="441">
        <f>IF(з!F284-бз!F284-бс!F284-м!F284&lt;0,з!F284-бз!F284-бс!F284-м!F284,0)</f>
        <v>0</v>
      </c>
      <c r="G284" s="442">
        <f>IF(з!G284-бз!G284-бс!G284-м!G284&lt;0,з!G284-бз!G284-бс!G284-м!G284,0)</f>
        <v>0</v>
      </c>
      <c r="H284" s="443">
        <f>IF(з!H284-бз!H284-бс!H284-м!H284&lt;0,з!H284-бз!H284-бс!H284-м!H284,0)</f>
        <v>0</v>
      </c>
      <c r="I284" s="442">
        <f>IF(з!I284-бз!I284-бс!I284-м!I284&lt;0,з!I284-бз!I284-бс!I284-м!I284,0)</f>
        <v>0</v>
      </c>
      <c r="J284" s="710"/>
      <c r="K284" s="710"/>
      <c r="L284" s="710"/>
      <c r="M284" s="710"/>
      <c r="N284" s="710"/>
      <c r="O284" s="710"/>
      <c r="P284" s="710"/>
      <c r="Q284" s="710"/>
      <c r="R284" s="710"/>
      <c r="S284" s="710"/>
      <c r="T284" s="723">
        <f t="shared" si="12"/>
        <v>0</v>
      </c>
    </row>
    <row r="285" spans="1:20" s="738" customFormat="1" ht="15">
      <c r="A285" s="733"/>
      <c r="B285" s="786" t="s">
        <v>140</v>
      </c>
      <c r="C285" s="735"/>
      <c r="D285" s="735"/>
      <c r="E285" s="348"/>
      <c r="F285" s="468"/>
      <c r="G285" s="468"/>
      <c r="H285" s="468"/>
      <c r="I285" s="468"/>
      <c r="J285" s="710"/>
      <c r="K285" s="710"/>
      <c r="L285" s="710"/>
      <c r="M285" s="710"/>
      <c r="N285" s="710"/>
      <c r="O285" s="710"/>
      <c r="P285" s="710"/>
      <c r="Q285" s="710"/>
      <c r="R285" s="710"/>
      <c r="S285" s="710"/>
      <c r="T285" s="737"/>
    </row>
    <row r="286" spans="1:20" ht="12.75">
      <c r="A286" s="280">
        <v>1</v>
      </c>
      <c r="B286" s="281" t="s">
        <v>84</v>
      </c>
      <c r="C286" s="282">
        <v>1420</v>
      </c>
      <c r="D286" s="266" t="s">
        <v>56</v>
      </c>
      <c r="E286" s="119"/>
      <c r="F286" s="75">
        <f>IF(з!F286-бз!F286-бс!F286-м!F286&lt;0,з!F286-бз!F286-бс!F286-м!F286,0)</f>
        <v>0</v>
      </c>
      <c r="G286" s="91">
        <f>IF(з!G286-бз!G286-бс!G286-м!G286&lt;0,з!G286-бз!G286-бс!G286-м!G286,0)</f>
        <v>0</v>
      </c>
      <c r="H286" s="76">
        <f>IF(з!H286-бз!H286-бс!H286-м!H286&lt;0,з!H286-бз!H286-бс!H286-м!H286,0)</f>
        <v>0</v>
      </c>
      <c r="I286" s="91">
        <f>IF(з!I286-бз!I286-бс!I286-м!I286&lt;0,з!I286-бз!I286-бс!I286-м!I286,0)</f>
        <v>0</v>
      </c>
      <c r="T286" s="723">
        <f aca="true" t="shared" si="13" ref="T286:T302">SUM(F286:S286)</f>
        <v>0</v>
      </c>
    </row>
    <row r="287" spans="1:20" ht="12.75">
      <c r="A287" s="720">
        <v>2</v>
      </c>
      <c r="B287" s="787" t="s">
        <v>85</v>
      </c>
      <c r="C287" s="248">
        <v>1430</v>
      </c>
      <c r="D287" s="248" t="s">
        <v>56</v>
      </c>
      <c r="E287" s="119"/>
      <c r="F287" s="68">
        <f>IF(з!F287-бз!F287-бс!F287-м!F287&lt;0,з!F287-бз!F287-бс!F287-м!F287,0)</f>
        <v>0</v>
      </c>
      <c r="G287" s="69">
        <f>IF(з!G287-бз!G287-бс!G287-м!G287&lt;0,з!G287-бз!G287-бс!G287-м!G287,0)</f>
        <v>0</v>
      </c>
      <c r="H287" s="70">
        <f>IF(з!H287-бз!H287-бс!H287-м!H287&lt;0,з!H287-бз!H287-бс!H287-м!H287,0)</f>
        <v>0</v>
      </c>
      <c r="I287" s="69">
        <f>IF(з!I287-бз!I287-бс!I287-м!I287&lt;0,з!I287-бз!I287-бс!I287-м!I287,0)</f>
        <v>0</v>
      </c>
      <c r="T287" s="723">
        <f t="shared" si="13"/>
        <v>0</v>
      </c>
    </row>
    <row r="288" spans="1:20" ht="12.75">
      <c r="A288" s="788">
        <v>3</v>
      </c>
      <c r="B288" s="789" t="s">
        <v>86</v>
      </c>
      <c r="C288" s="248">
        <v>1440</v>
      </c>
      <c r="D288" s="248" t="s">
        <v>56</v>
      </c>
      <c r="E288" s="119"/>
      <c r="F288" s="68">
        <f>IF(з!F288-бз!F288-бс!F288-м!F288&lt;0,з!F288-бз!F288-бс!F288-м!F288,0)</f>
        <v>0</v>
      </c>
      <c r="G288" s="69">
        <f>IF(з!G288-бз!G288-бс!G288-м!G288&lt;0,з!G288-бз!G288-бс!G288-м!G288,0)</f>
        <v>0</v>
      </c>
      <c r="H288" s="70">
        <f>IF(з!H288-бз!H288-бс!H288-м!H288&lt;0,з!H288-бз!H288-бс!H288-м!H288,0)</f>
        <v>0</v>
      </c>
      <c r="I288" s="69">
        <f>IF(з!I288-бз!I288-бс!I288-м!I288&lt;0,з!I288-бз!I288-бс!I288-м!I288,0)</f>
        <v>0</v>
      </c>
      <c r="T288" s="723">
        <f t="shared" si="13"/>
        <v>0</v>
      </c>
    </row>
    <row r="289" spans="1:20" ht="12.75">
      <c r="A289" s="769">
        <v>4</v>
      </c>
      <c r="B289" s="281" t="s">
        <v>87</v>
      </c>
      <c r="C289" s="768">
        <v>1450</v>
      </c>
      <c r="D289" s="248" t="s">
        <v>88</v>
      </c>
      <c r="E289" s="119"/>
      <c r="F289" s="68">
        <f>IF(з!F289-бз!F289-бс!F289-м!F289&lt;0,з!F289-бз!F289-бс!F289-м!F289,0)</f>
        <v>0</v>
      </c>
      <c r="G289" s="69">
        <f>IF(з!G289-бз!G289-бс!G289-м!G289&lt;0,з!G289-бз!G289-бс!G289-м!G289,0)</f>
        <v>0</v>
      </c>
      <c r="H289" s="70">
        <f>IF(з!H289-бз!H289-бс!H289-м!H289&lt;0,з!H289-бз!H289-бс!H289-м!H289,0)</f>
        <v>0</v>
      </c>
      <c r="I289" s="69">
        <f>IF(з!I289-бз!I289-бс!I289-м!I289&lt;0,з!I289-бз!I289-бс!I289-м!I289,0)</f>
        <v>0</v>
      </c>
      <c r="T289" s="723">
        <f t="shared" si="13"/>
        <v>0</v>
      </c>
    </row>
    <row r="290" spans="1:20" ht="12.75">
      <c r="A290" s="769">
        <v>5</v>
      </c>
      <c r="B290" s="790" t="s">
        <v>89</v>
      </c>
      <c r="C290" s="791">
        <v>1460</v>
      </c>
      <c r="D290" s="313" t="s">
        <v>19</v>
      </c>
      <c r="E290" s="119"/>
      <c r="F290" s="68">
        <f>IF(з!F290-бз!F290-бс!F290-м!F290&lt;0,з!F290-бз!F290-бс!F290-м!F290,0)</f>
        <v>0</v>
      </c>
      <c r="G290" s="69">
        <f>IF(з!G290-бз!G290-бс!G290-м!G290&lt;0,з!G290-бз!G290-бс!G290-м!G290,0)</f>
        <v>0</v>
      </c>
      <c r="H290" s="70">
        <f>IF(з!H290-бз!H290-бс!H290-м!H290&lt;0,з!H290-бз!H290-бс!H290-м!H290,0)</f>
        <v>0</v>
      </c>
      <c r="I290" s="69">
        <f>IF(з!I290-бз!I290-бс!I290-м!I290&lt;0,з!I290-бз!I290-бс!I290-м!I290,0)</f>
        <v>0</v>
      </c>
      <c r="T290" s="723">
        <f t="shared" si="13"/>
        <v>0</v>
      </c>
    </row>
    <row r="291" spans="1:20" ht="12.75">
      <c r="A291" s="280">
        <v>6</v>
      </c>
      <c r="B291" s="790" t="s">
        <v>90</v>
      </c>
      <c r="C291" s="791">
        <v>1470</v>
      </c>
      <c r="D291" s="313" t="s">
        <v>19</v>
      </c>
      <c r="E291" s="119"/>
      <c r="F291" s="68">
        <f>IF(з!F291-бз!F291-бс!F291-м!F291&lt;0,з!F291-бз!F291-бс!F291-м!F291,0)</f>
        <v>0</v>
      </c>
      <c r="G291" s="69">
        <f>IF(з!G291-бз!G291-бс!G291-м!G291&lt;0,з!G291-бз!G291-бс!G291-м!G291,0)</f>
        <v>0</v>
      </c>
      <c r="H291" s="70">
        <f>IF(з!H291-бз!H291-бс!H291-м!H291&lt;0,з!H291-бз!H291-бс!H291-м!H291,0)</f>
        <v>0</v>
      </c>
      <c r="I291" s="69">
        <f>IF(з!I291-бз!I291-бс!I291-м!I291&lt;0,з!I291-бз!I291-бс!I291-м!I291,0)</f>
        <v>0</v>
      </c>
      <c r="T291" s="723">
        <f t="shared" si="13"/>
        <v>0</v>
      </c>
    </row>
    <row r="292" spans="1:20" ht="12.75">
      <c r="A292" s="280">
        <v>7</v>
      </c>
      <c r="B292" s="790" t="s">
        <v>91</v>
      </c>
      <c r="C292" s="792">
        <v>1480</v>
      </c>
      <c r="D292" s="314" t="s">
        <v>92</v>
      </c>
      <c r="E292" s="119"/>
      <c r="F292" s="68">
        <f>IF(з!F292-бз!F292-бс!F292-м!F292&lt;0,з!F292-бз!F292-бс!F292-м!F292,0)</f>
        <v>0</v>
      </c>
      <c r="G292" s="69">
        <f>IF(з!G292-бз!G292-бс!G292-м!G292&lt;0,з!G292-бз!G292-бс!G292-м!G292,0)</f>
        <v>0</v>
      </c>
      <c r="H292" s="70">
        <f>IF(з!H292-бз!H292-бс!H292-м!H292&lt;0,з!H292-бз!H292-бс!H292-м!H292,0)</f>
        <v>0</v>
      </c>
      <c r="I292" s="69">
        <f>IF(з!I292-бз!I292-бс!I292-м!I292&lt;0,з!I292-бз!I292-бс!I292-м!I292,0)</f>
        <v>0</v>
      </c>
      <c r="T292" s="723">
        <f t="shared" si="13"/>
        <v>0</v>
      </c>
    </row>
    <row r="293" spans="1:20" ht="15">
      <c r="A293" s="720">
        <v>8</v>
      </c>
      <c r="B293" s="793" t="s">
        <v>93</v>
      </c>
      <c r="C293" s="794">
        <v>1490</v>
      </c>
      <c r="D293" s="795" t="s">
        <v>19</v>
      </c>
      <c r="E293" s="119"/>
      <c r="F293" s="68">
        <f>IF(з!F293-бз!F293-бс!F293-м!F293&lt;0,з!F293-бз!F293-бс!F293-м!F293,0)</f>
        <v>0</v>
      </c>
      <c r="G293" s="69">
        <f>IF(з!G293-бз!G293-бс!G293-м!G293&lt;0,з!G293-бз!G293-бс!G293-м!G293,0)</f>
        <v>0</v>
      </c>
      <c r="H293" s="70">
        <f>IF(з!H293-бз!H293-бс!H293-м!H293&lt;0,з!H293-бз!H293-бс!H293-м!H293,0)</f>
        <v>0</v>
      </c>
      <c r="I293" s="69">
        <f>IF(з!I293-бз!I293-бс!I293-м!I293&lt;0,з!I293-бз!I293-бс!I293-м!I293,0)</f>
        <v>0</v>
      </c>
      <c r="T293" s="723">
        <f t="shared" si="13"/>
        <v>0</v>
      </c>
    </row>
    <row r="294" spans="1:20" ht="12.75">
      <c r="A294" s="280">
        <v>9</v>
      </c>
      <c r="B294" s="790" t="s">
        <v>94</v>
      </c>
      <c r="C294" s="313">
        <v>1500</v>
      </c>
      <c r="D294" s="313" t="s">
        <v>19</v>
      </c>
      <c r="E294" s="119"/>
      <c r="F294" s="68">
        <f>IF(з!F294-бз!F294-бс!F294-м!F294&lt;0,з!F294-бз!F294-бс!F294-м!F294,0)</f>
        <v>0</v>
      </c>
      <c r="G294" s="69">
        <f>IF(з!G294-бз!G294-бс!G294-м!G294&lt;0,з!G294-бз!G294-бс!G294-м!G294,0)</f>
        <v>0</v>
      </c>
      <c r="H294" s="70">
        <f>IF(з!H294-бз!H294-бс!H294-м!H294&lt;0,з!H294-бз!H294-бс!H294-м!H294,0)</f>
        <v>0</v>
      </c>
      <c r="I294" s="69">
        <f>IF(з!I294-бз!I294-бс!I294-м!I294&lt;0,з!I294-бз!I294-бс!I294-м!I294,0)</f>
        <v>0</v>
      </c>
      <c r="T294" s="723">
        <f t="shared" si="13"/>
        <v>0</v>
      </c>
    </row>
    <row r="295" spans="1:20" ht="12.75">
      <c r="A295" s="280">
        <v>10</v>
      </c>
      <c r="B295" s="790" t="s">
        <v>95</v>
      </c>
      <c r="C295" s="313">
        <v>1510</v>
      </c>
      <c r="D295" s="313" t="s">
        <v>19</v>
      </c>
      <c r="E295" s="119"/>
      <c r="F295" s="68">
        <f>IF(з!F295-бз!F295-бс!F295-м!F295&lt;0,з!F295-бз!F295-бс!F295-м!F295,0)</f>
        <v>0</v>
      </c>
      <c r="G295" s="69">
        <f>IF(з!G295-бз!G295-бс!G295-м!G295&lt;0,з!G295-бз!G295-бс!G295-м!G295,0)</f>
        <v>0</v>
      </c>
      <c r="H295" s="70">
        <f>IF(з!H295-бз!H295-бс!H295-м!H295&lt;0,з!H295-бз!H295-бс!H295-м!H295,0)</f>
        <v>0</v>
      </c>
      <c r="I295" s="69">
        <f>IF(з!I295-бз!I295-бс!I295-м!I295&lt;0,з!I295-бз!I295-бс!I295-м!I295,0)</f>
        <v>0</v>
      </c>
      <c r="T295" s="723">
        <f t="shared" si="13"/>
        <v>0</v>
      </c>
    </row>
    <row r="296" spans="1:20" ht="12.75">
      <c r="A296" s="266">
        <v>11</v>
      </c>
      <c r="B296" s="163" t="s">
        <v>48</v>
      </c>
      <c r="C296" s="266">
        <v>1520</v>
      </c>
      <c r="D296" s="266" t="s">
        <v>19</v>
      </c>
      <c r="E296" s="119"/>
      <c r="F296" s="68">
        <f>IF(з!F296-бз!F296-бс!F296-м!F296&lt;0,з!F296-бз!F296-бс!F296-м!F296,0)</f>
        <v>0</v>
      </c>
      <c r="G296" s="69">
        <f>IF(з!G296-бз!G296-бс!G296-м!G296&lt;0,з!G296-бз!G296-бс!G296-м!G296,0)</f>
        <v>0</v>
      </c>
      <c r="H296" s="70">
        <f>IF(з!H296-бз!H296-бс!H296-м!H296&lt;0,з!H296-бз!H296-бс!H296-м!H296,0)</f>
        <v>0</v>
      </c>
      <c r="I296" s="69">
        <f>IF(з!I296-бз!I296-бс!I296-м!I296&lt;0,з!I296-бз!I296-бс!I296-м!I296,0)</f>
        <v>0</v>
      </c>
      <c r="T296" s="723">
        <f t="shared" si="13"/>
        <v>0</v>
      </c>
    </row>
    <row r="297" spans="1:20" ht="12.75">
      <c r="A297" s="266"/>
      <c r="B297" s="748"/>
      <c r="C297" s="749"/>
      <c r="D297" s="749"/>
      <c r="E297" s="119"/>
      <c r="F297" s="421">
        <f>IF(з!F297-бз!F297-бс!F297-м!F297&lt;0,з!F297-бз!F297-бс!F297-м!F297,0)</f>
        <v>0</v>
      </c>
      <c r="G297" s="422">
        <f>IF(з!G297-бз!G297-бс!G297-м!G297&lt;0,з!G297-бз!G297-бс!G297-м!G297,0)</f>
        <v>0</v>
      </c>
      <c r="H297" s="423">
        <f>IF(з!H297-бз!H297-бс!H297-м!H297&lt;0,з!H297-бз!H297-бс!H297-м!H297,0)</f>
        <v>0</v>
      </c>
      <c r="I297" s="422">
        <f>IF(з!I297-бз!I297-бс!I297-м!I297&lt;0,з!I297-бз!I297-бс!I297-м!I297,0)</f>
        <v>0</v>
      </c>
      <c r="T297" s="723">
        <f t="shared" si="13"/>
        <v>0</v>
      </c>
    </row>
    <row r="298" spans="1:20" ht="12.75">
      <c r="A298" s="266"/>
      <c r="B298" s="748"/>
      <c r="C298" s="749"/>
      <c r="D298" s="749"/>
      <c r="E298" s="119"/>
      <c r="F298" s="421">
        <f>IF(з!F298-бз!F298-бс!F298-м!F298&lt;0,з!F298-бз!F298-бс!F298-м!F298,0)</f>
        <v>0</v>
      </c>
      <c r="G298" s="422">
        <f>IF(з!G298-бз!G298-бс!G298-м!G298&lt;0,з!G298-бз!G298-бс!G298-м!G298,0)</f>
        <v>0</v>
      </c>
      <c r="H298" s="423">
        <f>IF(з!H298-бз!H298-бс!H298-м!H298&lt;0,з!H298-бз!H298-бс!H298-м!H298,0)</f>
        <v>0</v>
      </c>
      <c r="I298" s="422">
        <f>IF(з!I298-бз!I298-бс!I298-м!I298&lt;0,з!I298-бз!I298-бс!I298-м!I298,0)</f>
        <v>0</v>
      </c>
      <c r="T298" s="723">
        <f t="shared" si="13"/>
        <v>0</v>
      </c>
    </row>
    <row r="299" spans="1:20" ht="12.75">
      <c r="A299" s="266"/>
      <c r="B299" s="748"/>
      <c r="C299" s="749"/>
      <c r="D299" s="749"/>
      <c r="E299" s="119"/>
      <c r="F299" s="421">
        <f>IF(з!F299-бз!F299-бс!F299-м!F299&lt;0,з!F299-бз!F299-бс!F299-м!F299,0)</f>
        <v>0</v>
      </c>
      <c r="G299" s="422">
        <f>IF(з!G299-бз!G299-бс!G299-м!G299&lt;0,з!G299-бз!G299-бс!G299-м!G299,0)</f>
        <v>0</v>
      </c>
      <c r="H299" s="423">
        <f>IF(з!H299-бз!H299-бс!H299-м!H299&lt;0,з!H299-бз!H299-бс!H299-м!H299,0)</f>
        <v>0</v>
      </c>
      <c r="I299" s="422">
        <f>IF(з!I299-бз!I299-бс!I299-м!I299&lt;0,з!I299-бз!I299-бс!I299-м!I299,0)</f>
        <v>0</v>
      </c>
      <c r="T299" s="723">
        <f t="shared" si="13"/>
        <v>0</v>
      </c>
    </row>
    <row r="300" spans="1:20" ht="12.75">
      <c r="A300" s="266"/>
      <c r="B300" s="748"/>
      <c r="C300" s="749"/>
      <c r="D300" s="749"/>
      <c r="E300" s="119"/>
      <c r="F300" s="421">
        <f>IF(з!F300-бз!F300-бс!F300-м!F300&lt;0,з!F300-бз!F300-бс!F300-м!F300,0)</f>
        <v>0</v>
      </c>
      <c r="G300" s="422">
        <f>IF(з!G300-бз!G300-бс!G300-м!G300&lt;0,з!G300-бз!G300-бс!G300-м!G300,0)</f>
        <v>0</v>
      </c>
      <c r="H300" s="423">
        <f>IF(з!H300-бз!H300-бс!H300-м!H300&lt;0,з!H300-бз!H300-бс!H300-м!H300,0)</f>
        <v>0</v>
      </c>
      <c r="I300" s="422">
        <f>IF(з!I300-бз!I300-бс!I300-м!I300&lt;0,з!I300-бз!I300-бс!I300-м!I300,0)</f>
        <v>0</v>
      </c>
      <c r="T300" s="723">
        <f t="shared" si="13"/>
        <v>0</v>
      </c>
    </row>
    <row r="301" spans="1:20" s="849" customFormat="1" ht="15.75" customHeight="1" thickBot="1">
      <c r="A301" s="188"/>
      <c r="B301" s="189" t="s">
        <v>96</v>
      </c>
      <c r="C301" s="190"/>
      <c r="D301" s="191"/>
      <c r="E301" s="184"/>
      <c r="F301" s="192">
        <f>IF(з!F301-бз!F301-бс!F301-м!F301&lt;0,з!F301-бз!F301-бс!F301-м!F301,0)</f>
        <v>0</v>
      </c>
      <c r="G301" s="193">
        <f>IF(з!G301-бз!G301-бс!G301-м!G301&lt;0,з!G301-бз!G301-бс!G301-м!G301,0)</f>
        <v>0</v>
      </c>
      <c r="H301" s="194">
        <f>IF(з!H301-бз!H301-бс!H301-м!H301&lt;0,з!H301-бз!H301-бс!H301-м!H301,0)</f>
        <v>0</v>
      </c>
      <c r="I301" s="193">
        <f>IF(з!I301-бз!I301-бс!I301-м!I301&lt;0,з!I301-бз!I301-бс!I301-м!I301,0)</f>
        <v>0</v>
      </c>
      <c r="J301" s="710"/>
      <c r="K301" s="710"/>
      <c r="L301" s="710"/>
      <c r="M301" s="710"/>
      <c r="N301" s="710"/>
      <c r="O301" s="710"/>
      <c r="P301" s="710"/>
      <c r="Q301" s="710"/>
      <c r="R301" s="710"/>
      <c r="S301" s="710"/>
      <c r="T301" s="723">
        <f t="shared" si="13"/>
        <v>0</v>
      </c>
    </row>
    <row r="302" spans="1:20" ht="15.75" customHeight="1" thickBot="1">
      <c r="A302" s="269"/>
      <c r="B302" s="179" t="s">
        <v>141</v>
      </c>
      <c r="C302" s="270">
        <v>1530</v>
      </c>
      <c r="D302" s="271" t="s">
        <v>19</v>
      </c>
      <c r="E302" s="119"/>
      <c r="F302" s="147">
        <f>IF(з!F302-бз!F302-бс!F302-м!F302&lt;0,з!F302-бз!F302-бс!F302-м!F302,0)</f>
        <v>0</v>
      </c>
      <c r="G302" s="73">
        <f>IF(з!G302-бз!G302-бс!G302-м!G302&lt;0,з!G302-бз!G302-бс!G302-м!G302,0)</f>
        <v>0</v>
      </c>
      <c r="H302" s="180">
        <f>IF(з!H302-бз!H302-бс!H302-м!H302&lt;0,з!H302-бз!H302-бс!H302-м!H302,0)</f>
        <v>0</v>
      </c>
      <c r="I302" s="73">
        <f>IF(з!I302-бз!I302-бс!I302-м!I302&lt;0,з!I302-бз!I302-бс!I302-м!I302,0)</f>
        <v>0</v>
      </c>
      <c r="T302" s="723">
        <f t="shared" si="13"/>
        <v>0</v>
      </c>
    </row>
    <row r="303" spans="1:20" s="738" customFormat="1" ht="15">
      <c r="A303" s="796"/>
      <c r="B303" s="797" t="s">
        <v>142</v>
      </c>
      <c r="C303" s="798"/>
      <c r="D303" s="719"/>
      <c r="E303" s="348"/>
      <c r="F303" s="468"/>
      <c r="G303" s="468"/>
      <c r="H303" s="468"/>
      <c r="I303" s="468"/>
      <c r="J303" s="710"/>
      <c r="K303" s="710"/>
      <c r="L303" s="710"/>
      <c r="M303" s="710"/>
      <c r="N303" s="710"/>
      <c r="O303" s="710"/>
      <c r="P303" s="710"/>
      <c r="Q303" s="710"/>
      <c r="R303" s="710"/>
      <c r="S303" s="710"/>
      <c r="T303" s="737"/>
    </row>
    <row r="304" spans="1:20" ht="12.75">
      <c r="A304" s="720">
        <v>1</v>
      </c>
      <c r="B304" s="793" t="s">
        <v>99</v>
      </c>
      <c r="C304" s="314">
        <v>1540</v>
      </c>
      <c r="D304" s="314" t="s">
        <v>15</v>
      </c>
      <c r="E304" s="119"/>
      <c r="F304" s="75">
        <f>IF(з!F304-бз!F304-бс!F304-м!F304&lt;0,з!F304-бз!F304-бс!F304-м!F304,0)</f>
        <v>0</v>
      </c>
      <c r="G304" s="91">
        <f>IF(з!G304-бз!G304-бс!G304-м!G304&lt;0,з!G304-бз!G304-бс!G304-м!G304,0)</f>
        <v>0</v>
      </c>
      <c r="H304" s="76">
        <f>IF(з!H304-бз!H304-бс!H304-м!H304&lt;0,з!H304-бз!H304-бс!H304-м!H304,0)</f>
        <v>0</v>
      </c>
      <c r="I304" s="91">
        <f>IF(з!I304-бз!I304-бс!I304-м!I304&lt;0,з!I304-бз!I304-бс!I304-м!I304,0)</f>
        <v>0</v>
      </c>
      <c r="T304" s="723">
        <f aca="true" t="shared" si="14" ref="T304:T316">SUM(F304:S304)</f>
        <v>0</v>
      </c>
    </row>
    <row r="305" spans="1:20" ht="12.75">
      <c r="A305" s="293">
        <v>2</v>
      </c>
      <c r="B305" s="790" t="s">
        <v>100</v>
      </c>
      <c r="C305" s="313">
        <v>1550</v>
      </c>
      <c r="D305" s="313" t="s">
        <v>19</v>
      </c>
      <c r="E305" s="119"/>
      <c r="F305" s="68">
        <f>IF(з!F305-бз!F305-бс!F305-м!F305&lt;0,з!F305-бз!F305-бс!F305-м!F305,0)</f>
        <v>0</v>
      </c>
      <c r="G305" s="69">
        <f>IF(з!G305-бз!G305-бс!G305-м!G305&lt;0,з!G305-бз!G305-бс!G305-м!G305,0)</f>
        <v>0</v>
      </c>
      <c r="H305" s="70">
        <f>IF(з!H305-бз!H305-бс!H305-м!H305&lt;0,з!H305-бз!H305-бс!H305-м!H305,0)</f>
        <v>0</v>
      </c>
      <c r="I305" s="69">
        <f>IF(з!I305-бз!I305-бс!I305-м!I305&lt;0,з!I305-бз!I305-бс!I305-м!I305,0)</f>
        <v>0</v>
      </c>
      <c r="T305" s="723">
        <f t="shared" si="14"/>
        <v>0</v>
      </c>
    </row>
    <row r="306" spans="1:20" ht="25.5" customHeight="1">
      <c r="A306" s="293">
        <v>3</v>
      </c>
      <c r="B306" s="196" t="s">
        <v>101</v>
      </c>
      <c r="C306" s="313">
        <v>1560</v>
      </c>
      <c r="D306" s="314" t="s">
        <v>15</v>
      </c>
      <c r="E306" s="119"/>
      <c r="F306" s="99">
        <f>IF(з!F306-бз!F306-бс!F306-м!F306&lt;0,з!F306-бз!F306-бс!F306-м!F306,0)</f>
        <v>0</v>
      </c>
      <c r="G306" s="100">
        <f>IF(з!G306-бз!G306-бс!G306-м!G306&lt;0,з!G306-бз!G306-бс!G306-м!G306,0)</f>
        <v>0</v>
      </c>
      <c r="H306" s="101">
        <f>IF(з!H306-бз!H306-бс!H306-м!H306&lt;0,з!H306-бз!H306-бс!H306-м!H306,0)</f>
        <v>0</v>
      </c>
      <c r="I306" s="100">
        <f>IF(з!I306-бз!I306-бс!I306-м!I306&lt;0,з!I306-бз!I306-бс!I306-м!I306,0)</f>
        <v>0</v>
      </c>
      <c r="T306" s="723">
        <f t="shared" si="14"/>
        <v>0</v>
      </c>
    </row>
    <row r="307" spans="1:20" ht="12.75">
      <c r="A307" s="280"/>
      <c r="B307" s="799" t="s">
        <v>102</v>
      </c>
      <c r="C307" s="775">
        <v>1561</v>
      </c>
      <c r="D307" s="775" t="s">
        <v>15</v>
      </c>
      <c r="E307" s="119"/>
      <c r="F307" s="435">
        <f>IF(з!F307-бз!F307-бс!F307-м!F307&lt;0,з!F307-бз!F307-бс!F307-м!F307,0)</f>
        <v>0</v>
      </c>
      <c r="G307" s="436">
        <f>IF(з!G307-бз!G307-бс!G307-м!G307&lt;0,з!G307-бз!G307-бс!G307-м!G307,0)</f>
        <v>0</v>
      </c>
      <c r="H307" s="437">
        <f>IF(з!H307-бз!H307-бс!H307-м!H307&lt;0,з!H307-бз!H307-бс!H307-м!H307,0)</f>
        <v>0</v>
      </c>
      <c r="I307" s="436">
        <f>IF(з!I307-бз!I307-бс!I307-м!I307&lt;0,з!I307-бз!I307-бс!I307-м!I307,0)</f>
        <v>0</v>
      </c>
      <c r="T307" s="723">
        <f t="shared" si="14"/>
        <v>0</v>
      </c>
    </row>
    <row r="308" spans="1:20" ht="12.75">
      <c r="A308" s="260"/>
      <c r="B308" s="799" t="s">
        <v>103</v>
      </c>
      <c r="C308" s="775">
        <v>1562</v>
      </c>
      <c r="D308" s="775" t="s">
        <v>15</v>
      </c>
      <c r="E308" s="119"/>
      <c r="F308" s="435">
        <f>IF(з!F308-бз!F308-бс!F308-м!F308&lt;0,з!F308-бз!F308-бс!F308-м!F308,0)</f>
        <v>0</v>
      </c>
      <c r="G308" s="436">
        <f>IF(з!G308-бз!G308-бс!G308-м!G308&lt;0,з!G308-бз!G308-бс!G308-м!G308,0)</f>
        <v>0</v>
      </c>
      <c r="H308" s="437">
        <f>IF(з!H308-бз!H308-бс!H308-м!H308&lt;0,з!H308-бз!H308-бс!H308-м!H308,0)</f>
        <v>0</v>
      </c>
      <c r="I308" s="436">
        <f>IF(з!I308-бз!I308-бс!I308-м!I308&lt;0,з!I308-бз!I308-бс!I308-м!I308,0)</f>
        <v>0</v>
      </c>
      <c r="T308" s="723">
        <f t="shared" si="14"/>
        <v>0</v>
      </c>
    </row>
    <row r="309" spans="1:20" ht="12.75">
      <c r="A309" s="280">
        <v>4</v>
      </c>
      <c r="B309" s="747" t="s">
        <v>104</v>
      </c>
      <c r="C309" s="800">
        <v>1570</v>
      </c>
      <c r="D309" s="800" t="s">
        <v>71</v>
      </c>
      <c r="E309" s="119"/>
      <c r="F309" s="68">
        <f>IF(з!F309-бз!F309-бс!F309-м!F309&lt;0,з!F309-бз!F309-бс!F309-м!F309,0)</f>
        <v>0</v>
      </c>
      <c r="G309" s="69">
        <f>IF(з!G309-бз!G309-бс!G309-м!G309&lt;0,з!G309-бз!G309-бс!G309-м!G309,0)</f>
        <v>0</v>
      </c>
      <c r="H309" s="70">
        <f>IF(з!H309-бз!H309-бс!H309-м!H309&lt;0,з!H309-бз!H309-бс!H309-м!H309,0)</f>
        <v>0</v>
      </c>
      <c r="I309" s="69">
        <f>IF(з!I309-бз!I309-бс!I309-м!I309&lt;0,з!I309-бз!I309-бс!I309-м!I309,0)</f>
        <v>0</v>
      </c>
      <c r="T309" s="723">
        <f t="shared" si="14"/>
        <v>0</v>
      </c>
    </row>
    <row r="310" spans="1:20" ht="12.75">
      <c r="A310" s="280">
        <v>5</v>
      </c>
      <c r="B310" s="747" t="s">
        <v>105</v>
      </c>
      <c r="C310" s="800">
        <v>1580</v>
      </c>
      <c r="D310" s="800" t="s">
        <v>106</v>
      </c>
      <c r="E310" s="119"/>
      <c r="F310" s="68">
        <f>IF(з!F310-бз!F310-бс!F310-м!F310&lt;0,з!F310-бз!F310-бс!F310-м!F310,0)</f>
        <v>0</v>
      </c>
      <c r="G310" s="69">
        <f>IF(з!G310-бз!G310-бс!G310-м!G310&lt;0,з!G310-бз!G310-бс!G310-м!G310,0)</f>
        <v>0</v>
      </c>
      <c r="H310" s="70">
        <f>IF(з!H310-бз!H310-бс!H310-м!H310&lt;0,з!H310-бз!H310-бс!H310-м!H310,0)</f>
        <v>0</v>
      </c>
      <c r="I310" s="69">
        <f>IF(з!I310-бз!I310-бс!I310-м!I310&lt;0,з!I310-бз!I310-бс!I310-м!I310,0)</f>
        <v>0</v>
      </c>
      <c r="T310" s="723">
        <f t="shared" si="14"/>
        <v>0</v>
      </c>
    </row>
    <row r="311" spans="1:20" ht="12.75">
      <c r="A311" s="266">
        <v>6</v>
      </c>
      <c r="B311" s="163" t="s">
        <v>48</v>
      </c>
      <c r="C311" s="266">
        <v>1590</v>
      </c>
      <c r="D311" s="266" t="s">
        <v>19</v>
      </c>
      <c r="E311" s="119"/>
      <c r="F311" s="68">
        <f>IF(з!F311-бз!F311-бс!F311-м!F311&lt;0,з!F311-бз!F311-бс!F311-м!F311,0)</f>
        <v>0</v>
      </c>
      <c r="G311" s="69">
        <f>IF(з!G311-бз!G311-бс!G311-м!G311&lt;0,з!G311-бз!G311-бс!G311-м!G311,0)</f>
        <v>0</v>
      </c>
      <c r="H311" s="70">
        <f>IF(з!H311-бз!H311-бс!H311-м!H311&lt;0,з!H311-бз!H311-бс!H311-м!H311,0)</f>
        <v>0</v>
      </c>
      <c r="I311" s="69">
        <f>IF(з!I311-бз!I311-бс!I311-м!I311&lt;0,з!I311-бз!I311-бс!I311-м!I311,0)</f>
        <v>0</v>
      </c>
      <c r="T311" s="723">
        <f t="shared" si="14"/>
        <v>0</v>
      </c>
    </row>
    <row r="312" spans="1:20" ht="12.75">
      <c r="A312" s="266"/>
      <c r="B312" s="748"/>
      <c r="C312" s="749"/>
      <c r="D312" s="749"/>
      <c r="E312" s="119"/>
      <c r="F312" s="421">
        <f>IF(з!F312-бз!F312-бс!F312-м!F312&lt;0,з!F312-бз!F312-бс!F312-м!F312,0)</f>
        <v>0</v>
      </c>
      <c r="G312" s="422">
        <f>IF(з!G312-бз!G312-бс!G312-м!G312&lt;0,з!G312-бз!G312-бс!G312-м!G312,0)</f>
        <v>0</v>
      </c>
      <c r="H312" s="423">
        <f>IF(з!H312-бз!H312-бс!H312-м!H312&lt;0,з!H312-бз!H312-бс!H312-м!H312,0)</f>
        <v>0</v>
      </c>
      <c r="I312" s="422">
        <f>IF(з!I312-бз!I312-бс!I312-м!I312&lt;0,з!I312-бз!I312-бс!I312-м!I312,0)</f>
        <v>0</v>
      </c>
      <c r="T312" s="723">
        <f t="shared" si="14"/>
        <v>0</v>
      </c>
    </row>
    <row r="313" spans="1:20" ht="12.75">
      <c r="A313" s="266"/>
      <c r="B313" s="748"/>
      <c r="C313" s="749"/>
      <c r="D313" s="749"/>
      <c r="E313" s="119"/>
      <c r="F313" s="421">
        <f>IF(з!F313-бз!F313-бс!F313-м!F313&lt;0,з!F313-бз!F313-бс!F313-м!F313,0)</f>
        <v>0</v>
      </c>
      <c r="G313" s="422">
        <f>IF(з!G313-бз!G313-бс!G313-м!G313&lt;0,з!G313-бз!G313-бс!G313-м!G313,0)</f>
        <v>0</v>
      </c>
      <c r="H313" s="423">
        <f>IF(з!H313-бз!H313-бс!H313-м!H313&lt;0,з!H313-бз!H313-бс!H313-м!H313,0)</f>
        <v>0</v>
      </c>
      <c r="I313" s="422">
        <f>IF(з!I313-бз!I313-бс!I313-м!I313&lt;0,з!I313-бз!I313-бс!I313-м!I313,0)</f>
        <v>0</v>
      </c>
      <c r="T313" s="723">
        <f t="shared" si="14"/>
        <v>0</v>
      </c>
    </row>
    <row r="314" spans="1:20" ht="12.75">
      <c r="A314" s="266"/>
      <c r="B314" s="748"/>
      <c r="C314" s="749"/>
      <c r="D314" s="749"/>
      <c r="E314" s="119"/>
      <c r="F314" s="421">
        <f>IF(з!F314-бз!F314-бс!F314-м!F314&lt;0,з!F314-бз!F314-бс!F314-м!F314,0)</f>
        <v>0</v>
      </c>
      <c r="G314" s="422">
        <f>IF(з!G314-бз!G314-бс!G314-м!G314&lt;0,з!G314-бз!G314-бс!G314-м!G314,0)</f>
        <v>0</v>
      </c>
      <c r="H314" s="423">
        <f>IF(з!H314-бз!H314-бс!H314-м!H314&lt;0,з!H314-бз!H314-бс!H314-м!H314,0)</f>
        <v>0</v>
      </c>
      <c r="I314" s="422">
        <f>IF(з!I314-бз!I314-бс!I314-м!I314&lt;0,з!I314-бз!I314-бс!I314-м!I314,0)</f>
        <v>0</v>
      </c>
      <c r="T314" s="723">
        <f t="shared" si="14"/>
        <v>0</v>
      </c>
    </row>
    <row r="315" spans="1:20" ht="13.5" thickBot="1">
      <c r="A315" s="266"/>
      <c r="B315" s="748"/>
      <c r="C315" s="749"/>
      <c r="D315" s="749"/>
      <c r="E315" s="119"/>
      <c r="F315" s="421">
        <f>IF(з!F315-бз!F315-бс!F315-м!F315&lt;0,з!F315-бз!F315-бс!F315-м!F315,0)</f>
        <v>0</v>
      </c>
      <c r="G315" s="422">
        <f>IF(з!G315-бз!G315-бс!G315-м!G315&lt;0,з!G315-бз!G315-бс!G315-м!G315,0)</f>
        <v>0</v>
      </c>
      <c r="H315" s="423">
        <f>IF(з!H315-бз!H315-бс!H315-м!H315&lt;0,з!H315-бз!H315-бс!H315-м!H315,0)</f>
        <v>0</v>
      </c>
      <c r="I315" s="422">
        <f>IF(з!I315-бз!I315-бс!I315-м!I315&lt;0,з!I315-бз!I315-бс!I315-м!I315,0)</f>
        <v>0</v>
      </c>
      <c r="T315" s="723">
        <f t="shared" si="14"/>
        <v>0</v>
      </c>
    </row>
    <row r="316" spans="1:20" ht="15.75" thickBot="1">
      <c r="A316" s="269"/>
      <c r="B316" s="179" t="s">
        <v>143</v>
      </c>
      <c r="C316" s="270">
        <v>1600</v>
      </c>
      <c r="D316" s="271" t="s">
        <v>19</v>
      </c>
      <c r="E316" s="119"/>
      <c r="F316" s="147">
        <f>IF(з!F316-бз!F316-бс!F316-м!F316&lt;0,з!F316-бз!F316-бс!F316-м!F316,0)</f>
        <v>0</v>
      </c>
      <c r="G316" s="73">
        <f>IF(з!G316-бз!G316-бс!G316-м!G316&lt;0,з!G316-бз!G316-бс!G316-м!G316,0)</f>
        <v>0</v>
      </c>
      <c r="H316" s="180">
        <f>IF(з!H316-бз!H316-бс!H316-м!H316&lt;0,з!H316-бз!H316-бс!H316-м!H316,0)</f>
        <v>0</v>
      </c>
      <c r="I316" s="73">
        <f>IF(з!I316-бз!I316-бс!I316-м!I316&lt;0,з!I316-бз!I316-бс!I316-м!I316,0)</f>
        <v>0</v>
      </c>
      <c r="T316" s="723">
        <f t="shared" si="14"/>
        <v>0</v>
      </c>
    </row>
    <row r="317" spans="1:20" s="738" customFormat="1" ht="15">
      <c r="A317" s="733"/>
      <c r="B317" s="801" t="s">
        <v>144</v>
      </c>
      <c r="C317" s="802"/>
      <c r="D317" s="735"/>
      <c r="E317" s="348"/>
      <c r="F317" s="468"/>
      <c r="G317" s="468"/>
      <c r="H317" s="468"/>
      <c r="I317" s="468"/>
      <c r="J317" s="710"/>
      <c r="K317" s="710"/>
      <c r="L317" s="710"/>
      <c r="M317" s="710"/>
      <c r="N317" s="710"/>
      <c r="O317" s="710"/>
      <c r="P317" s="710"/>
      <c r="Q317" s="710"/>
      <c r="R317" s="710"/>
      <c r="S317" s="710"/>
      <c r="T317" s="737"/>
    </row>
    <row r="318" spans="1:20" ht="12.75">
      <c r="A318" s="720">
        <v>1</v>
      </c>
      <c r="B318" s="803" t="s">
        <v>109</v>
      </c>
      <c r="C318" s="800">
        <v>1610</v>
      </c>
      <c r="D318" s="266" t="s">
        <v>15</v>
      </c>
      <c r="E318" s="119"/>
      <c r="F318" s="75">
        <f>IF(з!F318-бз!F318-бс!F318-м!F318&lt;0,з!F318-бз!F318-бс!F318-м!F318,0)</f>
        <v>0</v>
      </c>
      <c r="G318" s="91">
        <f>IF(з!G318-бз!G318-бс!G318-м!G318&lt;0,з!G318-бз!G318-бс!G318-м!G318,0)</f>
        <v>0</v>
      </c>
      <c r="H318" s="76">
        <f>IF(з!H318-бз!H318-бс!H318-м!H318&lt;0,з!H318-бз!H318-бс!H318-м!H318,0)</f>
        <v>0</v>
      </c>
      <c r="I318" s="91">
        <f>IF(з!I318-бз!I318-бс!I318-м!I318&lt;0,з!I318-бз!I318-бс!I318-м!I318,0)</f>
        <v>0</v>
      </c>
      <c r="T318" s="723">
        <f aca="true" t="shared" si="15" ref="T318:T331">SUM(F318:S318)</f>
        <v>0</v>
      </c>
    </row>
    <row r="319" spans="1:20" ht="12.75">
      <c r="A319" s="280">
        <v>2</v>
      </c>
      <c r="B319" s="747" t="s">
        <v>110</v>
      </c>
      <c r="C319" s="804">
        <v>1620</v>
      </c>
      <c r="D319" s="266" t="s">
        <v>19</v>
      </c>
      <c r="E319" s="119"/>
      <c r="F319" s="68">
        <f>IF(з!F319-бз!F319-бс!F319-м!F319&lt;0,з!F319-бз!F319-бс!F319-м!F319,0)</f>
        <v>0</v>
      </c>
      <c r="G319" s="69">
        <f>IF(з!G319-бз!G319-бс!G319-м!G319&lt;0,з!G319-бз!G319-бс!G319-м!G319,0)</f>
        <v>0</v>
      </c>
      <c r="H319" s="70">
        <f>IF(з!H319-бз!H319-бс!H319-м!H319&lt;0,з!H319-бз!H319-бс!H319-м!H319,0)</f>
        <v>0</v>
      </c>
      <c r="I319" s="69">
        <f>IF(з!I319-бз!I319-бс!I319-м!I319&lt;0,з!I319-бз!I319-бс!I319-м!I319,0)</f>
        <v>0</v>
      </c>
      <c r="T319" s="723">
        <f t="shared" si="15"/>
        <v>0</v>
      </c>
    </row>
    <row r="320" spans="1:20" ht="12.75">
      <c r="A320" s="720">
        <v>3</v>
      </c>
      <c r="B320" s="805" t="s">
        <v>111</v>
      </c>
      <c r="C320" s="800">
        <v>1630</v>
      </c>
      <c r="D320" s="248" t="s">
        <v>19</v>
      </c>
      <c r="E320" s="119"/>
      <c r="F320" s="68">
        <f>IF(з!F320-бз!F320-бс!F320-м!F320&lt;0,з!F320-бз!F320-бс!F320-м!F320,0)</f>
        <v>0</v>
      </c>
      <c r="G320" s="69">
        <f>IF(з!G320-бз!G320-бс!G320-м!G320&lt;0,з!G320-бз!G320-бс!G320-м!G320,0)</f>
        <v>0</v>
      </c>
      <c r="H320" s="70">
        <f>IF(з!H320-бз!H320-бс!H320-м!H320&lt;0,з!H320-бз!H320-бс!H320-м!H320,0)</f>
        <v>0</v>
      </c>
      <c r="I320" s="69">
        <f>IF(з!I320-бз!I320-бс!I320-м!I320&lt;0,з!I320-бз!I320-бс!I320-м!I320,0)</f>
        <v>0</v>
      </c>
      <c r="T320" s="723">
        <f t="shared" si="15"/>
        <v>0</v>
      </c>
    </row>
    <row r="321" spans="1:20" ht="12.75">
      <c r="A321" s="293">
        <v>4</v>
      </c>
      <c r="B321" s="805" t="s">
        <v>112</v>
      </c>
      <c r="C321" s="804">
        <v>1640</v>
      </c>
      <c r="D321" s="248" t="s">
        <v>19</v>
      </c>
      <c r="E321" s="119"/>
      <c r="F321" s="68">
        <f>IF(з!F321-бз!F321-бс!F321-м!F321&lt;0,з!F321-бз!F321-бс!F321-м!F321,0)</f>
        <v>0</v>
      </c>
      <c r="G321" s="69">
        <f>IF(з!G321-бз!G321-бс!G321-м!G321&lt;0,з!G321-бз!G321-бс!G321-м!G321,0)</f>
        <v>0</v>
      </c>
      <c r="H321" s="70">
        <f>IF(з!H321-бз!H321-бс!H321-м!H321&lt;0,з!H321-бз!H321-бс!H321-м!H321,0)</f>
        <v>0</v>
      </c>
      <c r="I321" s="69">
        <f>IF(з!I321-бз!I321-бс!I321-м!I321&lt;0,з!I321-бз!I321-бс!I321-м!I321,0)</f>
        <v>0</v>
      </c>
      <c r="T321" s="723">
        <f t="shared" si="15"/>
        <v>0</v>
      </c>
    </row>
    <row r="322" spans="1:20" ht="12.75">
      <c r="A322" s="266">
        <v>5</v>
      </c>
      <c r="B322" s="163" t="s">
        <v>48</v>
      </c>
      <c r="C322" s="266">
        <v>1650</v>
      </c>
      <c r="D322" s="266" t="s">
        <v>19</v>
      </c>
      <c r="E322" s="119"/>
      <c r="F322" s="68">
        <f>IF(з!F322-бз!F322-бс!F322-м!F322&lt;0,з!F322-бз!F322-бс!F322-м!F322,0)</f>
        <v>0</v>
      </c>
      <c r="G322" s="69">
        <f>IF(з!G322-бз!G322-бс!G322-м!G322&lt;0,з!G322-бз!G322-бс!G322-м!G322,0)</f>
        <v>0</v>
      </c>
      <c r="H322" s="70">
        <f>IF(з!H322-бз!H322-бс!H322-м!H322&lt;0,з!H322-бз!H322-бс!H322-м!H322,0)</f>
        <v>0</v>
      </c>
      <c r="I322" s="69">
        <f>IF(з!I322-бз!I322-бс!I322-м!I322&lt;0,з!I322-бз!I322-бс!I322-м!I322,0)</f>
        <v>0</v>
      </c>
      <c r="T322" s="723">
        <f t="shared" si="15"/>
        <v>0</v>
      </c>
    </row>
    <row r="323" spans="1:20" ht="12.75">
      <c r="A323" s="266"/>
      <c r="B323" s="748"/>
      <c r="C323" s="749"/>
      <c r="D323" s="749"/>
      <c r="E323" s="119"/>
      <c r="F323" s="421">
        <f>IF(з!F323-бз!F323-бс!F323-м!F323&lt;0,з!F323-бз!F323-бс!F323-м!F323,0)</f>
        <v>0</v>
      </c>
      <c r="G323" s="422">
        <f>IF(з!G323-бз!G323-бс!G323-м!G323&lt;0,з!G323-бз!G323-бс!G323-м!G323,0)</f>
        <v>0</v>
      </c>
      <c r="H323" s="423">
        <f>IF(з!H323-бз!H323-бс!H323-м!H323&lt;0,з!H323-бз!H323-бс!H323-м!H323,0)</f>
        <v>0</v>
      </c>
      <c r="I323" s="422">
        <f>IF(з!I323-бз!I323-бс!I323-м!I323&lt;0,з!I323-бз!I323-бс!I323-м!I323,0)</f>
        <v>0</v>
      </c>
      <c r="T323" s="723">
        <f t="shared" si="15"/>
        <v>0</v>
      </c>
    </row>
    <row r="324" spans="1:20" ht="12.75">
      <c r="A324" s="266"/>
      <c r="B324" s="748"/>
      <c r="C324" s="749"/>
      <c r="D324" s="749"/>
      <c r="E324" s="119"/>
      <c r="F324" s="421">
        <f>IF(з!F324-бз!F324-бс!F324-м!F324&lt;0,з!F324-бз!F324-бс!F324-м!F324,0)</f>
        <v>0</v>
      </c>
      <c r="G324" s="422">
        <f>IF(з!G324-бз!G324-бс!G324-м!G324&lt;0,з!G324-бз!G324-бс!G324-м!G324,0)</f>
        <v>0</v>
      </c>
      <c r="H324" s="423">
        <f>IF(з!H324-бз!H324-бс!H324-м!H324&lt;0,з!H324-бз!H324-бс!H324-м!H324,0)</f>
        <v>0</v>
      </c>
      <c r="I324" s="422">
        <f>IF(з!I324-бз!I324-бс!I324-м!I324&lt;0,з!I324-бз!I324-бс!I324-м!I324,0)</f>
        <v>0</v>
      </c>
      <c r="T324" s="723">
        <f t="shared" si="15"/>
        <v>0</v>
      </c>
    </row>
    <row r="325" spans="1:20" ht="12.75">
      <c r="A325" s="266"/>
      <c r="B325" s="748"/>
      <c r="C325" s="749"/>
      <c r="D325" s="749"/>
      <c r="E325" s="119"/>
      <c r="F325" s="421">
        <f>IF(з!F325-бз!F325-бс!F325-м!F325&lt;0,з!F325-бз!F325-бс!F325-м!F325,0)</f>
        <v>0</v>
      </c>
      <c r="G325" s="422">
        <f>IF(з!G325-бз!G325-бс!G325-м!G325&lt;0,з!G325-бз!G325-бс!G325-м!G325,0)</f>
        <v>0</v>
      </c>
      <c r="H325" s="423">
        <f>IF(з!H325-бз!H325-бс!H325-м!H325&lt;0,з!H325-бз!H325-бс!H325-м!H325,0)</f>
        <v>0</v>
      </c>
      <c r="I325" s="422">
        <f>IF(з!I325-бз!I325-бс!I325-м!I325&lt;0,з!I325-бз!I325-бс!I325-м!I325,0)</f>
        <v>0</v>
      </c>
      <c r="T325" s="723">
        <f t="shared" si="15"/>
        <v>0</v>
      </c>
    </row>
    <row r="326" spans="1:20" ht="13.5" thickBot="1">
      <c r="A326" s="266"/>
      <c r="B326" s="748"/>
      <c r="C326" s="749"/>
      <c r="D326" s="749"/>
      <c r="E326" s="119"/>
      <c r="F326" s="421">
        <f>IF(з!F326-бз!F326-бс!F326-м!F326&lt;0,з!F326-бз!F326-бс!F326-м!F326,0)</f>
        <v>0</v>
      </c>
      <c r="G326" s="422">
        <f>IF(з!G326-бз!G326-бс!G326-м!G326&lt;0,з!G326-бз!G326-бс!G326-м!G326,0)</f>
        <v>0</v>
      </c>
      <c r="H326" s="423">
        <f>IF(з!H326-бз!H326-бс!H326-м!H326&lt;0,з!H326-бз!H326-бс!H326-м!H326,0)</f>
        <v>0</v>
      </c>
      <c r="I326" s="422">
        <f>IF(з!I326-бз!I326-бс!I326-м!I326&lt;0,з!I326-бз!I326-бс!I326-м!I326,0)</f>
        <v>0</v>
      </c>
      <c r="T326" s="723">
        <f t="shared" si="15"/>
        <v>0</v>
      </c>
    </row>
    <row r="327" spans="1:20" ht="15.75" thickBot="1">
      <c r="A327" s="269"/>
      <c r="B327" s="179" t="s">
        <v>113</v>
      </c>
      <c r="C327" s="270">
        <v>1660</v>
      </c>
      <c r="D327" s="271" t="s">
        <v>19</v>
      </c>
      <c r="E327" s="119"/>
      <c r="F327" s="147">
        <f>IF(з!F327-бз!F327-бс!F327-м!F327&lt;0,з!F327-бз!F327-бс!F327-м!F327,0)</f>
        <v>0</v>
      </c>
      <c r="G327" s="73">
        <f>IF(з!G327-бз!G327-бс!G327-м!G327&lt;0,з!G327-бз!G327-бс!G327-м!G327,0)</f>
        <v>0</v>
      </c>
      <c r="H327" s="180">
        <f>IF(з!H327-бз!H327-бс!H327-м!H327&lt;0,з!H327-бз!H327-бс!H327-м!H327,0)</f>
        <v>0</v>
      </c>
      <c r="I327" s="73">
        <f>IF(з!I327-бз!I327-бс!I327-м!I327&lt;0,з!I327-бз!I327-бс!I327-м!I327,0)</f>
        <v>0</v>
      </c>
      <c r="T327" s="723">
        <f t="shared" si="15"/>
        <v>0</v>
      </c>
    </row>
    <row r="328" spans="1:20" ht="29.25" thickBot="1">
      <c r="A328" s="269"/>
      <c r="B328" s="197" t="s">
        <v>114</v>
      </c>
      <c r="C328" s="270">
        <v>1670</v>
      </c>
      <c r="D328" s="271"/>
      <c r="E328" s="119"/>
      <c r="F328" s="147">
        <f>IF(з!F328-бз!F328-бс!F328-м!F328&lt;0,з!F328-бз!F328-бс!F328-м!F328,0)</f>
        <v>0</v>
      </c>
      <c r="G328" s="73">
        <f>IF(з!G328-бз!G328-бс!G328-м!G328&lt;0,з!G328-бз!G328-бс!G328-м!G328,0)</f>
        <v>0</v>
      </c>
      <c r="H328" s="147">
        <f>IF(з!H328-бз!H328-бс!H328-м!H328&lt;0,з!H328-бз!H328-бс!H328-м!H328,0)</f>
        <v>0</v>
      </c>
      <c r="I328" s="73">
        <f>IF(з!I328-бз!I328-бс!I328-м!I328&lt;0,з!I328-бз!I328-бс!I328-м!I328,0)</f>
        <v>0</v>
      </c>
      <c r="T328" s="723">
        <f t="shared" si="15"/>
        <v>0</v>
      </c>
    </row>
    <row r="329" spans="1:20" ht="13.5" thickBot="1">
      <c r="A329" s="781" t="s">
        <v>26</v>
      </c>
      <c r="B329" s="281" t="s">
        <v>115</v>
      </c>
      <c r="C329" s="806">
        <v>1671</v>
      </c>
      <c r="D329" s="807"/>
      <c r="E329" s="119"/>
      <c r="F329" s="444">
        <f>IF(з!F329-бз!F329-бс!F329-м!F329&lt;0,з!F329-бз!F329-бс!F329-м!F329,0)</f>
        <v>0</v>
      </c>
      <c r="G329" s="445">
        <f>IF(з!G329-бз!G329-бс!G329-м!G329&lt;0,з!G329-бз!G329-бс!G329-м!G329,0)</f>
        <v>0</v>
      </c>
      <c r="H329" s="446">
        <f>IF(з!H329-бз!H329-бс!H329-м!H329&lt;0,з!H329-бз!H329-бс!H329-м!H329,0)</f>
        <v>0</v>
      </c>
      <c r="I329" s="445">
        <f>IF(з!I329-бз!I329-бс!I329-м!I329&lt;0,з!I329-бз!I329-бс!I329-м!I329,0)</f>
        <v>0</v>
      </c>
      <c r="T329" s="723">
        <f t="shared" si="15"/>
        <v>0</v>
      </c>
    </row>
    <row r="330" spans="1:20" ht="38.25" customHeight="1" thickBot="1">
      <c r="A330" s="269"/>
      <c r="B330" s="197" t="s">
        <v>116</v>
      </c>
      <c r="C330" s="270">
        <v>1680</v>
      </c>
      <c r="D330" s="271"/>
      <c r="E330" s="119"/>
      <c r="F330" s="147">
        <f>IF(з!F330-бз!F330-бс!F330-м!F330&lt;0,з!F330-бз!F330-бс!F330-м!F330,0)</f>
        <v>0</v>
      </c>
      <c r="G330" s="73">
        <f>IF(з!G330-бз!G330-бс!G330-м!G330&lt;0,з!G330-бз!G330-бс!G330-м!G330,0)</f>
        <v>0</v>
      </c>
      <c r="H330" s="147">
        <f>IF(з!H330-бз!H330-бс!H330-м!H330&lt;0,з!H330-бз!H330-бс!H330-м!H330,0)</f>
        <v>0</v>
      </c>
      <c r="I330" s="73">
        <f>IF(з!I330-бз!I330-бс!I330-м!I330&lt;0,з!I330-бз!I330-бс!I330-м!I330,0)</f>
        <v>0</v>
      </c>
      <c r="T330" s="723">
        <f t="shared" si="15"/>
        <v>0</v>
      </c>
    </row>
    <row r="331" spans="1:20" ht="38.25" customHeight="1">
      <c r="A331" s="781"/>
      <c r="B331" s="281"/>
      <c r="C331" s="806"/>
      <c r="D331" s="808"/>
      <c r="E331" s="809"/>
      <c r="F331" s="447">
        <f>IF(з!F331-бз!F331-бс!F331-м!F331&lt;0,з!F331-бз!F331-бс!F331-м!F331,0)</f>
        <v>0</v>
      </c>
      <c r="G331" s="448">
        <f>IF(з!G331-бз!G331-бс!G331-м!G331&lt;0,з!G331-бз!G331-бс!G331-м!G331,0)</f>
        <v>0</v>
      </c>
      <c r="H331" s="449">
        <f>IF(з!H331-бз!H331-бс!H331-м!H331&lt;0,з!H331-бз!H331-бс!H331-м!H331,0)</f>
        <v>0</v>
      </c>
      <c r="I331" s="448">
        <f>IF(з!I331-бз!I331-бс!I331-м!I331&lt;0,з!I331-бз!I331-бс!I331-м!I331,0)</f>
        <v>0</v>
      </c>
      <c r="T331" s="723">
        <f t="shared" si="15"/>
        <v>0</v>
      </c>
    </row>
    <row r="332" spans="1:20" s="349" customFormat="1" ht="38.25" customHeight="1" thickBot="1">
      <c r="A332" s="810"/>
      <c r="B332" s="811"/>
      <c r="C332" s="812"/>
      <c r="D332" s="813"/>
      <c r="E332" s="119"/>
      <c r="F332" s="468"/>
      <c r="G332" s="468"/>
      <c r="H332" s="468"/>
      <c r="I332" s="468"/>
      <c r="J332" s="710"/>
      <c r="K332" s="710"/>
      <c r="L332" s="710"/>
      <c r="M332" s="710"/>
      <c r="N332" s="710"/>
      <c r="O332" s="710"/>
      <c r="P332" s="710"/>
      <c r="Q332" s="710"/>
      <c r="R332" s="710"/>
      <c r="S332" s="710"/>
      <c r="T332" s="737"/>
    </row>
    <row r="333" spans="1:20" ht="38.25" customHeight="1" thickBot="1">
      <c r="A333" s="269"/>
      <c r="B333" s="226" t="s">
        <v>175</v>
      </c>
      <c r="C333" s="270">
        <v>1690</v>
      </c>
      <c r="D333" s="271"/>
      <c r="E333" s="119"/>
      <c r="F333" s="147">
        <f>IF(з!F333-бз!F333-бс!F333-м!F333&lt;0,з!F333-бз!F333-бс!F333-м!F333,0)</f>
        <v>0</v>
      </c>
      <c r="G333" s="73">
        <f>IF(з!G333-бз!G333-бс!G333-м!G333&lt;0,з!G333-бз!G333-бс!G333-м!G333,0)</f>
        <v>0</v>
      </c>
      <c r="H333" s="147">
        <f>IF(з!H333-бз!H333-бс!H333-м!H333&lt;0,з!H333-бз!H333-бс!H333-м!H333,0)</f>
        <v>0</v>
      </c>
      <c r="I333" s="73">
        <f>IF(з!I333-бз!I333-бс!I333-м!I333&lt;0,з!I333-бз!I333-бс!I333-м!I333,0)</f>
        <v>0</v>
      </c>
      <c r="T333" s="723">
        <f>SUM(F333:S333)</f>
        <v>0</v>
      </c>
    </row>
    <row r="334" spans="1:20" s="738" customFormat="1" ht="14.25">
      <c r="A334" s="842"/>
      <c r="B334" s="843"/>
      <c r="C334" s="844"/>
      <c r="D334" s="845"/>
      <c r="E334" s="348"/>
      <c r="F334" s="468"/>
      <c r="G334" s="468"/>
      <c r="H334" s="468"/>
      <c r="I334" s="468"/>
      <c r="J334" s="710"/>
      <c r="K334" s="710"/>
      <c r="L334" s="710"/>
      <c r="M334" s="710"/>
      <c r="N334" s="710"/>
      <c r="O334" s="710"/>
      <c r="P334" s="710"/>
      <c r="Q334" s="710"/>
      <c r="R334" s="710"/>
      <c r="S334" s="710"/>
      <c r="T334" s="737"/>
    </row>
    <row r="335" spans="1:20" s="738" customFormat="1" ht="54">
      <c r="A335" s="820"/>
      <c r="B335" s="850" t="s">
        <v>145</v>
      </c>
      <c r="C335" s="844"/>
      <c r="D335" s="845"/>
      <c r="E335" s="348"/>
      <c r="F335" s="468"/>
      <c r="G335" s="468"/>
      <c r="H335" s="468"/>
      <c r="I335" s="468"/>
      <c r="J335" s="710"/>
      <c r="K335" s="710"/>
      <c r="L335" s="710"/>
      <c r="M335" s="710"/>
      <c r="N335" s="710"/>
      <c r="O335" s="710"/>
      <c r="P335" s="710"/>
      <c r="Q335" s="710"/>
      <c r="R335" s="710"/>
      <c r="S335" s="710"/>
      <c r="T335" s="737"/>
    </row>
    <row r="336" spans="1:20" s="738" customFormat="1" ht="15">
      <c r="A336" s="851"/>
      <c r="B336" s="801" t="s">
        <v>146</v>
      </c>
      <c r="C336" s="732"/>
      <c r="D336" s="732"/>
      <c r="E336" s="348"/>
      <c r="F336" s="468"/>
      <c r="G336" s="468"/>
      <c r="H336" s="468"/>
      <c r="I336" s="468"/>
      <c r="J336" s="710"/>
      <c r="K336" s="710"/>
      <c r="L336" s="710"/>
      <c r="M336" s="710"/>
      <c r="N336" s="710"/>
      <c r="O336" s="710"/>
      <c r="P336" s="710"/>
      <c r="Q336" s="710"/>
      <c r="R336" s="710"/>
      <c r="S336" s="710"/>
      <c r="T336" s="737"/>
    </row>
    <row r="337" spans="1:20" ht="15">
      <c r="A337" s="852">
        <v>1</v>
      </c>
      <c r="B337" s="724" t="s">
        <v>147</v>
      </c>
      <c r="C337" s="753">
        <v>1700</v>
      </c>
      <c r="D337" s="248" t="s">
        <v>15</v>
      </c>
      <c r="E337" s="119"/>
      <c r="F337" s="75">
        <f>IF(з!F337-бз!F337-бс!F337-м!F337&lt;0,з!F337-бз!F337-бс!F337-м!F337,0)</f>
        <v>0</v>
      </c>
      <c r="G337" s="91">
        <f>IF(з!G337-бз!G337-бс!G337-м!G337&lt;0,з!G337-бз!G337-бс!G337-м!G337,0)</f>
        <v>0</v>
      </c>
      <c r="H337" s="76">
        <f>IF(з!H337-бз!H337-бс!H337-м!H337&lt;0,з!H337-бз!H337-бс!H337-м!H337,0)</f>
        <v>0</v>
      </c>
      <c r="I337" s="91">
        <f>IF(з!I337-бз!I337-бс!I337-м!I337&lt;0,з!I337-бз!I337-бс!I337-м!I337,0)</f>
        <v>0</v>
      </c>
      <c r="T337" s="723">
        <f aca="true" t="shared" si="16" ref="T337:T351">SUM(F337:S337)</f>
        <v>0</v>
      </c>
    </row>
    <row r="338" spans="1:20" ht="15">
      <c r="A338" s="852">
        <v>2</v>
      </c>
      <c r="B338" s="724" t="s">
        <v>148</v>
      </c>
      <c r="C338" s="248">
        <v>1710</v>
      </c>
      <c r="D338" s="248" t="s">
        <v>31</v>
      </c>
      <c r="E338" s="119"/>
      <c r="F338" s="68">
        <f>IF(з!F338-бз!F338-бс!F338-м!F338&lt;0,з!F338-бз!F338-бс!F338-м!F338,0)</f>
        <v>0</v>
      </c>
      <c r="G338" s="69">
        <f>IF(з!G338-бз!G338-бс!G338-м!G338&lt;0,з!G338-бз!G338-бс!G338-м!G338,0)</f>
        <v>0</v>
      </c>
      <c r="H338" s="70">
        <f>IF(з!H338-бз!H338-бс!H338-м!H338&lt;0,з!H338-бз!H338-бс!H338-м!H338,0)</f>
        <v>0</v>
      </c>
      <c r="I338" s="69">
        <f>IF(з!I338-бз!I338-бс!I338-м!I338&lt;0,з!I338-бз!I338-бс!I338-м!I338,0)</f>
        <v>0</v>
      </c>
      <c r="T338" s="723">
        <f t="shared" si="16"/>
        <v>0</v>
      </c>
    </row>
    <row r="339" spans="1:20" ht="15">
      <c r="A339" s="852">
        <v>3</v>
      </c>
      <c r="B339" s="724" t="s">
        <v>53</v>
      </c>
      <c r="C339" s="853">
        <v>1720</v>
      </c>
      <c r="D339" s="248" t="s">
        <v>31</v>
      </c>
      <c r="E339" s="119"/>
      <c r="F339" s="68">
        <f>IF(з!F339-бз!F339-бс!F339-м!F339&lt;0,з!F339-бз!F339-бс!F339-м!F339,0)</f>
        <v>0</v>
      </c>
      <c r="G339" s="69">
        <f>IF(з!G339-бз!G339-бс!G339-м!G339&lt;0,з!G339-бз!G339-бс!G339-м!G339,0)</f>
        <v>0</v>
      </c>
      <c r="H339" s="70">
        <f>IF(з!H339-бз!H339-бс!H339-м!H339&lt;0,з!H339-бз!H339-бс!H339-м!H339,0)</f>
        <v>0</v>
      </c>
      <c r="I339" s="69">
        <f>IF(з!I339-бз!I339-бс!I339-м!I339&lt;0,з!I339-бз!I339-бс!I339-м!I339,0)</f>
        <v>0</v>
      </c>
      <c r="T339" s="723">
        <f t="shared" si="16"/>
        <v>0</v>
      </c>
    </row>
    <row r="340" spans="1:20" ht="15.75" thickBot="1">
      <c r="A340" s="854">
        <v>4</v>
      </c>
      <c r="B340" s="725" t="s">
        <v>48</v>
      </c>
      <c r="C340" s="248">
        <v>1560</v>
      </c>
      <c r="D340" s="274" t="s">
        <v>19</v>
      </c>
      <c r="E340" s="119"/>
      <c r="F340" s="412">
        <f>IF(з!F340-бз!F340-бс!F340-м!F340&lt;0,з!F340-бз!F340-бс!F340-м!F340,0)</f>
        <v>0</v>
      </c>
      <c r="G340" s="413">
        <f>IF(з!G340-бз!G340-бс!G340-м!G340&lt;0,з!G340-бз!G340-бс!G340-м!G340,0)</f>
        <v>0</v>
      </c>
      <c r="H340" s="414">
        <f>IF(з!H340-бз!H340-бс!H340-м!H340&lt;0,з!H340-бз!H340-бс!H340-м!H340,0)</f>
        <v>0</v>
      </c>
      <c r="I340" s="413">
        <f>IF(з!I340-бз!I340-бс!I340-м!I340&lt;0,з!I340-бз!I340-бс!I340-м!I340,0)</f>
        <v>0</v>
      </c>
      <c r="T340" s="723">
        <f t="shared" si="16"/>
        <v>0</v>
      </c>
    </row>
    <row r="341" spans="1:20" ht="15" thickBot="1">
      <c r="A341" s="269"/>
      <c r="B341" s="197" t="s">
        <v>149</v>
      </c>
      <c r="C341" s="270">
        <v>1570</v>
      </c>
      <c r="D341" s="271" t="s">
        <v>19</v>
      </c>
      <c r="E341" s="119"/>
      <c r="F341" s="147">
        <f>IF(з!F341-бз!F341-бс!F341-м!F341&lt;0,з!F341-бз!F341-бс!F341-м!F341,0)</f>
        <v>0</v>
      </c>
      <c r="G341" s="73">
        <f>IF(з!G341-бз!G341-бс!G341-м!G341&lt;0,з!G341-бз!G341-бс!G341-м!G341,0)</f>
        <v>0</v>
      </c>
      <c r="H341" s="147">
        <f>IF(з!H341-бз!H341-бс!H341-м!H341&lt;0,з!H341-бз!H341-бс!H341-м!H341,0)</f>
        <v>0</v>
      </c>
      <c r="I341" s="73">
        <f>IF(з!I341-бз!I341-бс!I341-м!I341&lt;0,з!I341-бз!I341-бс!I341-м!I341,0)</f>
        <v>0</v>
      </c>
      <c r="T341" s="723">
        <f t="shared" si="16"/>
        <v>0</v>
      </c>
    </row>
    <row r="342" spans="1:20" ht="29.25" thickBot="1">
      <c r="A342" s="269"/>
      <c r="B342" s="197" t="s">
        <v>150</v>
      </c>
      <c r="C342" s="270">
        <v>1580</v>
      </c>
      <c r="D342" s="271" t="s">
        <v>19</v>
      </c>
      <c r="E342" s="119"/>
      <c r="F342" s="147">
        <f>IF(з!F342-бз!F342-бс!F342-м!F342&lt;0,з!F342-бз!F342-бс!F342-м!F342,0)</f>
        <v>0</v>
      </c>
      <c r="G342" s="73">
        <f>IF(з!G342-бз!G342-бс!G342-м!G342&lt;0,з!G342-бз!G342-бс!G342-м!G342,0)</f>
        <v>0</v>
      </c>
      <c r="H342" s="147">
        <f>IF(з!H342-бз!H342-бс!H342-м!H342&lt;0,з!H342-бз!H342-бс!H342-м!H342,0)</f>
        <v>0</v>
      </c>
      <c r="I342" s="73">
        <f>IF(з!I342-бз!I342-бс!I342-м!I342&lt;0,з!I342-бз!I342-бс!I342-м!I342,0)</f>
        <v>0</v>
      </c>
      <c r="T342" s="723">
        <f t="shared" si="16"/>
        <v>0</v>
      </c>
    </row>
    <row r="343" spans="1:20" ht="15">
      <c r="A343" s="855"/>
      <c r="B343" s="856" t="s">
        <v>151</v>
      </c>
      <c r="C343" s="857">
        <v>1581</v>
      </c>
      <c r="D343" s="858" t="s">
        <v>152</v>
      </c>
      <c r="E343" s="119"/>
      <c r="F343" s="456">
        <f>IF(з!F343-бз!F343-бс!F343-м!F343&lt;0,з!F343-бз!F343-бс!F343-м!F343,0)</f>
        <v>0</v>
      </c>
      <c r="G343" s="457">
        <f>IF(з!G343-бз!G343-бс!G343-м!G343&lt;0,з!G343-бз!G343-бс!G343-м!G343,0)</f>
        <v>0</v>
      </c>
      <c r="H343" s="458">
        <f>IF(з!H343-бз!H343-бс!H343-м!H343&lt;0,з!H343-бз!H343-бс!H343-м!H343,0)</f>
        <v>0</v>
      </c>
      <c r="I343" s="457">
        <f>IF(з!I343-бз!I343-бс!I343-м!I343&lt;0,з!I343-бз!I343-бс!I343-м!I343,0)</f>
        <v>0</v>
      </c>
      <c r="T343" s="723">
        <f t="shared" si="16"/>
        <v>0</v>
      </c>
    </row>
    <row r="344" spans="1:20" ht="15">
      <c r="A344" s="855"/>
      <c r="B344" s="856" t="s">
        <v>153</v>
      </c>
      <c r="C344" s="857">
        <v>1582</v>
      </c>
      <c r="D344" s="858" t="s">
        <v>152</v>
      </c>
      <c r="E344" s="119"/>
      <c r="F344" s="459">
        <f>IF(з!F344-бз!F344-бс!F344-м!F344&lt;0,з!F344-бз!F344-бс!F344-м!F344,0)</f>
        <v>0</v>
      </c>
      <c r="G344" s="460">
        <f>IF(з!G344-бз!G344-бс!G344-м!G344&lt;0,з!G344-бз!G344-бс!G344-м!G344,0)</f>
        <v>0</v>
      </c>
      <c r="H344" s="461">
        <f>IF(з!H344-бз!H344-бс!H344-м!H344&lt;0,з!H344-бз!H344-бс!H344-м!H344,0)</f>
        <v>0</v>
      </c>
      <c r="I344" s="460">
        <f>IF(з!I344-бз!I344-бс!I344-м!I344&lt;0,з!I344-бз!I344-бс!I344-м!I344,0)</f>
        <v>0</v>
      </c>
      <c r="T344" s="723">
        <f t="shared" si="16"/>
        <v>0</v>
      </c>
    </row>
    <row r="345" spans="1:20" ht="15.75" thickBot="1">
      <c r="A345" s="855"/>
      <c r="B345" s="856" t="s">
        <v>153</v>
      </c>
      <c r="C345" s="857">
        <v>1582</v>
      </c>
      <c r="D345" s="858" t="s">
        <v>152</v>
      </c>
      <c r="E345" s="119"/>
      <c r="F345" s="459">
        <f>IF(з!F345-бз!F345-бс!F345-м!F345&lt;0,з!F345-бз!F345-бс!F345-м!F345,0)</f>
        <v>0</v>
      </c>
      <c r="G345" s="460">
        <f>IF(з!G345-бз!G345-бс!G345-м!G345&lt;0,з!G345-бз!G345-бс!G345-м!G345,0)</f>
        <v>0</v>
      </c>
      <c r="H345" s="461">
        <f>IF(з!H345-бз!H345-бс!H345-м!H345&lt;0,з!H345-бз!H345-бс!H345-м!H345,0)</f>
        <v>0</v>
      </c>
      <c r="I345" s="460">
        <f>IF(з!I345-бз!I345-бс!I345-м!I345&lt;0,з!I345-бз!I345-бс!I345-м!I345,0)</f>
        <v>0</v>
      </c>
      <c r="T345" s="723">
        <f t="shared" si="16"/>
        <v>0</v>
      </c>
    </row>
    <row r="346" spans="1:20" ht="29.25" thickBot="1">
      <c r="A346" s="269"/>
      <c r="B346" s="197" t="s">
        <v>154</v>
      </c>
      <c r="C346" s="270">
        <v>1590</v>
      </c>
      <c r="D346" s="271" t="s">
        <v>19</v>
      </c>
      <c r="E346" s="119"/>
      <c r="F346" s="147">
        <f>IF(з!F346-бз!F346-бс!F346-м!F346&lt;0,з!F346-бз!F346-бс!F346-м!F346,0)</f>
        <v>0</v>
      </c>
      <c r="G346" s="73">
        <f>IF(з!G346-бз!G346-бс!G346-м!G346&lt;0,з!G346-бз!G346-бс!G346-м!G346,0)</f>
        <v>0</v>
      </c>
      <c r="H346" s="147">
        <f>IF(з!H346-бз!H346-бс!H346-м!H346&lt;0,з!H346-бз!H346-бс!H346-м!H346,0)</f>
        <v>0</v>
      </c>
      <c r="I346" s="73">
        <f>IF(з!I346-бз!I346-бс!I346-м!I346&lt;0,з!I346-бз!I346-бс!I346-м!I346,0)</f>
        <v>0</v>
      </c>
      <c r="T346" s="723">
        <f t="shared" si="16"/>
        <v>0</v>
      </c>
    </row>
    <row r="347" spans="1:20" ht="15">
      <c r="A347" s="855"/>
      <c r="B347" s="859" t="s">
        <v>155</v>
      </c>
      <c r="C347" s="732">
        <v>1591</v>
      </c>
      <c r="D347" s="860" t="s">
        <v>152</v>
      </c>
      <c r="E347" s="119"/>
      <c r="F347" s="456">
        <f>IF(з!F347-бз!F347-бс!F347-м!F347&lt;0,з!F347-бз!F347-бс!F347-м!F347,0)</f>
        <v>0</v>
      </c>
      <c r="G347" s="457">
        <f>IF(з!G347-бз!G347-бс!G347-м!G347&lt;0,з!G347-бз!G347-бс!G347-м!G347,0)</f>
        <v>0</v>
      </c>
      <c r="H347" s="458">
        <f>IF(з!H347-бз!H347-бс!H347-м!H347&lt;0,з!H347-бз!H347-бс!H347-м!H347,0)</f>
        <v>0</v>
      </c>
      <c r="I347" s="457">
        <f>IF(з!I347-бз!I347-бс!I347-м!I347&lt;0,з!I347-бз!I347-бс!I347-м!I347,0)</f>
        <v>0</v>
      </c>
      <c r="T347" s="723">
        <f t="shared" si="16"/>
        <v>0</v>
      </c>
    </row>
    <row r="348" spans="1:20" ht="15">
      <c r="A348" s="855"/>
      <c r="B348" s="859" t="s">
        <v>156</v>
      </c>
      <c r="C348" s="732">
        <v>1592</v>
      </c>
      <c r="D348" s="860" t="s">
        <v>152</v>
      </c>
      <c r="E348" s="119"/>
      <c r="F348" s="462">
        <f>IF(з!F348-бз!F348-бс!F348-м!F348&lt;0,з!F348-бз!F348-бс!F348-м!F348,0)</f>
        <v>0</v>
      </c>
      <c r="G348" s="463">
        <f>IF(з!G348-бз!G348-бс!G348-м!G348&lt;0,з!G348-бз!G348-бс!G348-м!G348,0)</f>
        <v>0</v>
      </c>
      <c r="H348" s="464">
        <f>IF(з!H348-бз!H348-бс!H348-м!H348&lt;0,з!H348-бз!H348-бс!H348-м!H348,0)</f>
        <v>0</v>
      </c>
      <c r="I348" s="463">
        <f>IF(з!I348-бз!I348-бс!I348-м!I348&lt;0,з!I348-бз!I348-бс!I348-м!I348,0)</f>
        <v>0</v>
      </c>
      <c r="T348" s="723">
        <f t="shared" si="16"/>
        <v>0</v>
      </c>
    </row>
    <row r="349" spans="1:20" ht="26.25" thickBot="1">
      <c r="A349" s="855"/>
      <c r="B349" s="859" t="s">
        <v>157</v>
      </c>
      <c r="C349" s="732">
        <v>1594</v>
      </c>
      <c r="D349" s="860" t="s">
        <v>152</v>
      </c>
      <c r="E349" s="119"/>
      <c r="F349" s="459">
        <f>IF(з!F349-бз!F349-бс!F349-м!F349&lt;0,з!F349-бз!F349-бс!F349-м!F349,0)</f>
        <v>0</v>
      </c>
      <c r="G349" s="460">
        <f>IF(з!G349-бз!G349-бс!G349-м!G349&lt;0,з!G349-бз!G349-бс!G349-м!G349,0)</f>
        <v>0</v>
      </c>
      <c r="H349" s="461">
        <f>IF(з!H349-бз!H349-бс!H349-м!H349&lt;0,з!H349-бз!H349-бс!H349-м!H349,0)</f>
        <v>0</v>
      </c>
      <c r="I349" s="460">
        <f>IF(з!I349-бз!I349-бс!I349-м!I349&lt;0,з!I349-бз!I349-бс!I349-м!I349,0)</f>
        <v>0</v>
      </c>
      <c r="T349" s="723">
        <f t="shared" si="16"/>
        <v>0</v>
      </c>
    </row>
    <row r="350" spans="1:20" ht="29.25" thickBot="1">
      <c r="A350" s="269"/>
      <c r="B350" s="197" t="s">
        <v>158</v>
      </c>
      <c r="C350" s="270">
        <v>1600</v>
      </c>
      <c r="D350" s="271" t="s">
        <v>19</v>
      </c>
      <c r="E350" s="119"/>
      <c r="F350" s="147">
        <f>IF(з!F350-бз!F350-бс!F350-м!F350&lt;0,з!F350-бз!F350-бс!F350-м!F350,0)</f>
        <v>0</v>
      </c>
      <c r="G350" s="73">
        <f>IF(з!G350-бз!G350-бс!G350-м!G350&lt;0,з!G350-бз!G350-бс!G350-м!G350,0)</f>
        <v>0</v>
      </c>
      <c r="H350" s="147">
        <f>IF(з!H350-бз!H350-бс!H350-м!H350&lt;0,з!H350-бз!H350-бс!H350-м!H350,0)</f>
        <v>0</v>
      </c>
      <c r="I350" s="73">
        <f>IF(з!I350-бз!I350-бс!I350-м!I350&lt;0,з!I350-бз!I350-бс!I350-м!I350,0)</f>
        <v>0</v>
      </c>
      <c r="T350" s="723">
        <f t="shared" si="16"/>
        <v>0</v>
      </c>
    </row>
    <row r="351" spans="1:20" ht="15">
      <c r="A351" s="855"/>
      <c r="B351" s="856" t="s">
        <v>153</v>
      </c>
      <c r="C351" s="857">
        <v>1582</v>
      </c>
      <c r="D351" s="858" t="s">
        <v>152</v>
      </c>
      <c r="E351" s="119"/>
      <c r="F351" s="465">
        <f>IF(з!F351-бз!F351-бс!F351-м!F351&lt;0,з!F351-бз!F351-бс!F351-м!F351,0)</f>
        <v>0</v>
      </c>
      <c r="G351" s="466">
        <f>IF(з!G351-бз!G351-бс!G351-м!G351&lt;0,з!G351-бз!G351-бс!G351-м!G351,0)</f>
        <v>0</v>
      </c>
      <c r="H351" s="467">
        <f>IF(з!H351-бз!H351-бс!H351-м!H351&lt;0,з!H351-бз!H351-бс!H351-м!H351,0)</f>
        <v>0</v>
      </c>
      <c r="I351" s="466">
        <f>IF(з!I351-бз!I351-бс!I351-м!I351&lt;0,з!I351-бз!I351-бс!I351-м!I351,0)</f>
        <v>0</v>
      </c>
      <c r="T351" s="723">
        <f t="shared" si="16"/>
        <v>0</v>
      </c>
    </row>
    <row r="352" spans="1:20" s="738" customFormat="1" ht="15">
      <c r="A352" s="861"/>
      <c r="B352" s="862" t="s">
        <v>159</v>
      </c>
      <c r="C352" s="735"/>
      <c r="D352" s="735"/>
      <c r="E352" s="348"/>
      <c r="F352" s="468"/>
      <c r="G352" s="468"/>
      <c r="H352" s="468"/>
      <c r="I352" s="468"/>
      <c r="J352" s="710"/>
      <c r="K352" s="710"/>
      <c r="L352" s="710"/>
      <c r="M352" s="710"/>
      <c r="N352" s="710"/>
      <c r="O352" s="710"/>
      <c r="P352" s="710"/>
      <c r="Q352" s="710"/>
      <c r="R352" s="710"/>
      <c r="S352" s="710"/>
      <c r="T352" s="737"/>
    </row>
    <row r="353" spans="1:20" ht="38.25">
      <c r="A353" s="863">
        <v>1</v>
      </c>
      <c r="B353" s="864" t="s">
        <v>160</v>
      </c>
      <c r="C353" s="266">
        <v>1611</v>
      </c>
      <c r="D353" s="853" t="s">
        <v>31</v>
      </c>
      <c r="E353" s="119"/>
      <c r="F353" s="75">
        <f>IF(з!F353-бз!F353-бс!F353-м!F353&lt;0,з!F353-бз!F353-бс!F353-м!F353,0)</f>
        <v>0</v>
      </c>
      <c r="G353" s="91">
        <f>IF(з!G353-бз!G353-бс!G353-м!G353&lt;0,з!G353-бз!G353-бс!G353-м!G353,0)</f>
        <v>0</v>
      </c>
      <c r="H353" s="76">
        <f>IF(з!H353-бз!H353-бс!H353-м!H353&lt;0,з!H353-бз!H353-бс!H353-м!H353,0)</f>
        <v>0</v>
      </c>
      <c r="I353" s="91">
        <f>IF(з!I353-бз!I353-бс!I353-м!I353&lt;0,з!I353-бз!I353-бс!I353-м!I353,0)</f>
        <v>0</v>
      </c>
      <c r="T353" s="723">
        <f aca="true" t="shared" si="17" ref="T353:T359">SUM(F353:S353)</f>
        <v>0</v>
      </c>
    </row>
    <row r="354" spans="1:20" ht="15">
      <c r="A354" s="865">
        <v>2</v>
      </c>
      <c r="B354" s="721" t="s">
        <v>161</v>
      </c>
      <c r="C354" s="266">
        <v>1612</v>
      </c>
      <c r="D354" s="266" t="s">
        <v>31</v>
      </c>
      <c r="E354" s="119"/>
      <c r="F354" s="68">
        <f>IF(з!F354-бз!F354-бс!F354-м!F354&lt;0,з!F354-бз!F354-бс!F354-м!F354,0)</f>
        <v>0</v>
      </c>
      <c r="G354" s="69">
        <f>IF(з!G354-бз!G354-бс!G354-м!G354&lt;0,з!G354-бз!G354-бс!G354-м!G354,0)</f>
        <v>0</v>
      </c>
      <c r="H354" s="70">
        <f>IF(з!H354-бз!H354-бс!H354-м!H354&lt;0,з!H354-бз!H354-бс!H354-м!H354,0)</f>
        <v>0</v>
      </c>
      <c r="I354" s="69">
        <f>IF(з!I354-бз!I354-бс!I354-м!I354&lt;0,з!I354-бз!I354-бс!I354-м!I354,0)</f>
        <v>0</v>
      </c>
      <c r="T354" s="723">
        <f t="shared" si="17"/>
        <v>0</v>
      </c>
    </row>
    <row r="355" spans="1:20" ht="15">
      <c r="A355" s="863">
        <v>3</v>
      </c>
      <c r="B355" s="866" t="s">
        <v>162</v>
      </c>
      <c r="C355" s="266">
        <v>1613</v>
      </c>
      <c r="D355" s="266" t="s">
        <v>19</v>
      </c>
      <c r="E355" s="119"/>
      <c r="F355" s="68">
        <f>IF(з!F355-бз!F355-бс!F355-м!F355&lt;0,з!F355-бз!F355-бс!F355-м!F355,0)</f>
        <v>0</v>
      </c>
      <c r="G355" s="69">
        <f>IF(з!G355-бз!G355-бс!G355-м!G355&lt;0,з!G355-бз!G355-бс!G355-м!G355,0)</f>
        <v>0</v>
      </c>
      <c r="H355" s="70">
        <f>IF(з!H355-бз!H355-бс!H355-м!H355&lt;0,з!H355-бз!H355-бс!H355-м!H355,0)</f>
        <v>0</v>
      </c>
      <c r="I355" s="69">
        <f>IF(з!I355-бз!I355-бс!I355-м!I355&lt;0,з!I355-бз!I355-бс!I355-м!I355,0)</f>
        <v>0</v>
      </c>
      <c r="T355" s="723">
        <f t="shared" si="17"/>
        <v>0</v>
      </c>
    </row>
    <row r="356" spans="1:20" ht="15.75" thickBot="1">
      <c r="A356" s="865">
        <v>4</v>
      </c>
      <c r="B356" s="725" t="s">
        <v>48</v>
      </c>
      <c r="C356" s="266">
        <v>1614</v>
      </c>
      <c r="D356" s="248" t="s">
        <v>19</v>
      </c>
      <c r="E356" s="119"/>
      <c r="F356" s="412">
        <f>IF(з!F356-бз!F356-бс!F356-м!F356&lt;0,з!F356-бз!F356-бс!F356-м!F356,0)</f>
        <v>0</v>
      </c>
      <c r="G356" s="413">
        <f>IF(з!G356-бз!G356-бс!G356-м!G356&lt;0,з!G356-бз!G356-бс!G356-м!G356,0)</f>
        <v>0</v>
      </c>
      <c r="H356" s="414">
        <f>IF(з!H356-бз!H356-бс!H356-м!H356&lt;0,з!H356-бз!H356-бс!H356-м!H356,0)</f>
        <v>0</v>
      </c>
      <c r="I356" s="413">
        <f>IF(з!I356-бз!I356-бс!I356-м!I356&lt;0,з!I356-бз!I356-бс!I356-м!I356,0)</f>
        <v>0</v>
      </c>
      <c r="T356" s="723">
        <f t="shared" si="17"/>
        <v>0</v>
      </c>
    </row>
    <row r="357" spans="1:20" ht="15" thickBot="1">
      <c r="A357" s="269"/>
      <c r="B357" s="197" t="s">
        <v>163</v>
      </c>
      <c r="C357" s="270">
        <v>1620</v>
      </c>
      <c r="D357" s="271" t="s">
        <v>19</v>
      </c>
      <c r="E357" s="119"/>
      <c r="F357" s="147">
        <f>IF(з!F357-бз!F357-бс!F357-м!F357&lt;0,з!F357-бз!F357-бс!F357-м!F357,0)</f>
        <v>0</v>
      </c>
      <c r="G357" s="73">
        <f>IF(з!G357-бз!G357-бс!G357-м!G357&lt;0,з!G357-бз!G357-бс!G357-м!G357,0)</f>
        <v>0</v>
      </c>
      <c r="H357" s="147">
        <f>IF(з!H357-бз!H357-бс!H357-м!H357&lt;0,з!H357-бз!H357-бс!H357-м!H357,0)</f>
        <v>0</v>
      </c>
      <c r="I357" s="73">
        <f>IF(з!I357-бз!I357-бс!I357-м!I357&lt;0,з!I357-бз!I357-бс!I357-м!I357,0)</f>
        <v>0</v>
      </c>
      <c r="T357" s="723">
        <f t="shared" si="17"/>
        <v>0</v>
      </c>
    </row>
    <row r="358" spans="1:20" ht="29.25" thickBot="1">
      <c r="A358" s="269"/>
      <c r="B358" s="197" t="s">
        <v>164</v>
      </c>
      <c r="C358" s="270">
        <v>1630</v>
      </c>
      <c r="D358" s="271" t="s">
        <v>19</v>
      </c>
      <c r="E358" s="119"/>
      <c r="F358" s="147">
        <f>IF(з!F358-бз!F358-бс!F358-м!F358&lt;0,з!F358-бз!F358-бс!F358-м!F358,0)</f>
        <v>0</v>
      </c>
      <c r="G358" s="73">
        <f>IF(з!G358-бз!G358-бс!G358-м!G358&lt;0,з!G358-бз!G358-бс!G358-м!G358,0)</f>
        <v>0</v>
      </c>
      <c r="H358" s="147">
        <f>IF(з!H358-бз!H358-бс!H358-м!H358&lt;0,з!H358-бз!H358-бс!H358-м!H358,0)</f>
        <v>0</v>
      </c>
      <c r="I358" s="73">
        <f>IF(з!I358-бз!I358-бс!I358-м!I358&lt;0,з!I358-бз!I358-бс!I358-м!I358,0)</f>
        <v>0</v>
      </c>
      <c r="T358" s="723">
        <f t="shared" si="17"/>
        <v>0</v>
      </c>
    </row>
    <row r="359" spans="1:20" ht="15" thickBot="1">
      <c r="A359" s="269"/>
      <c r="B359" s="197" t="s">
        <v>165</v>
      </c>
      <c r="C359" s="270">
        <v>1640</v>
      </c>
      <c r="D359" s="271" t="s">
        <v>11</v>
      </c>
      <c r="E359" s="119"/>
      <c r="F359" s="147">
        <f>IF(з!F359-бз!F359-бс!F359-м!F359&lt;0,з!F359-бз!F359-бс!F359-м!F359,0)</f>
        <v>0</v>
      </c>
      <c r="G359" s="73">
        <f>IF(з!G359-бз!G359-бс!G359-м!G359&lt;0,з!G359-бз!G359-бс!G359-м!G359,0)</f>
        <v>0</v>
      </c>
      <c r="H359" s="147">
        <f>IF(з!H359-бз!H359-бс!H359-м!H359&lt;0,з!H359-бз!H359-бс!H359-м!H359,0)</f>
        <v>0</v>
      </c>
      <c r="I359" s="73">
        <f>IF(з!I359-бз!I359-бс!I359-м!I359&lt;0,з!I359-бз!I359-бс!I359-м!I359,0)</f>
        <v>0</v>
      </c>
      <c r="T359" s="723">
        <f t="shared" si="17"/>
        <v>0</v>
      </c>
    </row>
    <row r="360" spans="1:20" s="738" customFormat="1" ht="15.75" thickBot="1">
      <c r="A360" s="838"/>
      <c r="B360" s="839"/>
      <c r="C360" s="840"/>
      <c r="D360" s="841"/>
      <c r="E360" s="348"/>
      <c r="F360" s="468"/>
      <c r="G360" s="468"/>
      <c r="H360" s="468"/>
      <c r="I360" s="468"/>
      <c r="J360" s="710"/>
      <c r="K360" s="710"/>
      <c r="L360" s="710"/>
      <c r="M360" s="710"/>
      <c r="N360" s="710"/>
      <c r="O360" s="710"/>
      <c r="P360" s="710"/>
      <c r="Q360" s="710"/>
      <c r="R360" s="710"/>
      <c r="S360" s="710"/>
      <c r="T360" s="737"/>
    </row>
    <row r="361" spans="1:20" ht="38.25" customHeight="1" thickBot="1">
      <c r="A361" s="269"/>
      <c r="B361" s="226" t="s">
        <v>176</v>
      </c>
      <c r="C361" s="270">
        <v>1660</v>
      </c>
      <c r="D361" s="271" t="s">
        <v>19</v>
      </c>
      <c r="E361" s="119"/>
      <c r="F361" s="147">
        <f>IF(з!F361-бз!F361-бс!F361-м!F361&lt;0,з!F361-бз!F361-бс!F361-м!F361,0)</f>
        <v>0</v>
      </c>
      <c r="G361" s="73">
        <f>IF(з!G361-бз!G361-бс!G361-м!G361&lt;0,з!G361-бз!G361-бс!G361-м!G361,0)</f>
        <v>0</v>
      </c>
      <c r="H361" s="147">
        <f>IF(з!H361-бз!H361-бс!H361-м!H361&lt;0,з!H361-бз!H361-бс!H361-м!H361,0)</f>
        <v>0</v>
      </c>
      <c r="I361" s="73">
        <f>IF(з!I361-бз!I361-бс!I361-м!I361&lt;0,з!I361-бз!I361-бс!I361-м!I361,0)</f>
        <v>0</v>
      </c>
      <c r="T361" s="723">
        <f>SUM(F361:S361)</f>
        <v>0</v>
      </c>
    </row>
    <row r="362" spans="1:20" s="738" customFormat="1" ht="15.75" thickBot="1">
      <c r="A362" s="838"/>
      <c r="B362" s="839"/>
      <c r="C362" s="840"/>
      <c r="D362" s="841"/>
      <c r="E362" s="348"/>
      <c r="F362" s="468"/>
      <c r="G362" s="468"/>
      <c r="H362" s="468"/>
      <c r="I362" s="468"/>
      <c r="J362" s="710"/>
      <c r="K362" s="710"/>
      <c r="L362" s="710"/>
      <c r="M362" s="710"/>
      <c r="N362" s="710"/>
      <c r="O362" s="710"/>
      <c r="P362" s="710"/>
      <c r="Q362" s="710"/>
      <c r="R362" s="710"/>
      <c r="S362" s="710"/>
      <c r="T362" s="737"/>
    </row>
    <row r="363" spans="1:20" s="867" customFormat="1" ht="38.25" customHeight="1" thickBot="1">
      <c r="A363" s="227"/>
      <c r="B363" s="228" t="s">
        <v>166</v>
      </c>
      <c r="C363" s="229">
        <v>1660</v>
      </c>
      <c r="D363" s="230" t="s">
        <v>19</v>
      </c>
      <c r="E363" s="231"/>
      <c r="F363" s="393">
        <f>IF(з!F363-бз!F363-бс!F363-м!F363&lt;0,з!F363-бз!F363-бс!F363-м!F363,0)</f>
        <v>0</v>
      </c>
      <c r="G363" s="394">
        <f>IF(з!G363-бз!G363-бс!G363-м!G363&lt;0,з!G363-бз!G363-бс!G363-м!G363,0)</f>
        <v>0</v>
      </c>
      <c r="H363" s="393">
        <f>IF(з!H363-бз!H363-бс!H363-м!H363&lt;0,з!H363-бз!H363-бс!H363-м!H363,0)</f>
        <v>0</v>
      </c>
      <c r="I363" s="394">
        <f>IF(з!I363-бз!I363-бс!I363-м!I363&lt;0,з!I363-бз!I363-бс!I363-м!I363,0)</f>
        <v>0</v>
      </c>
      <c r="J363" s="710"/>
      <c r="K363" s="710"/>
      <c r="L363" s="710"/>
      <c r="M363" s="710"/>
      <c r="N363" s="710"/>
      <c r="O363" s="710"/>
      <c r="P363" s="710"/>
      <c r="Q363" s="710"/>
      <c r="R363" s="710"/>
      <c r="S363" s="710"/>
      <c r="T363" s="723">
        <f>SUM(F363:S363)</f>
        <v>0</v>
      </c>
    </row>
    <row r="364" spans="1:20" ht="3" customHeight="1">
      <c r="A364" s="868"/>
      <c r="B364" s="869"/>
      <c r="C364" s="870"/>
      <c r="D364" s="871"/>
      <c r="E364" s="872"/>
      <c r="F364" s="468"/>
      <c r="G364" s="468"/>
      <c r="H364" s="468"/>
      <c r="I364" s="468"/>
      <c r="T364" s="737"/>
    </row>
    <row r="365" spans="6:20" ht="12.75">
      <c r="F365" s="468"/>
      <c r="G365" s="468"/>
      <c r="H365" s="468"/>
      <c r="I365" s="468"/>
      <c r="T365" s="737"/>
    </row>
  </sheetData>
  <sheetProtection sheet="1" objects="1" scenarios="1" formatCells="0" formatColumns="0" formatRows="0" insertHyperlinks="0"/>
  <mergeCells count="6">
    <mergeCell ref="F2:G3"/>
    <mergeCell ref="H2:I3"/>
    <mergeCell ref="F4:F5"/>
    <mergeCell ref="G4:G5"/>
    <mergeCell ref="H4:H5"/>
    <mergeCell ref="I4:I5"/>
  </mergeCells>
  <printOptions/>
  <pageMargins left="0.17" right="0.22013888888888888" top="0.25" bottom="0.22986111111111113" header="0.27" footer="0.3"/>
  <pageSetup fitToHeight="4" fitToWidth="4" horizontalDpi="600" verticalDpi="600" orientation="landscape" pageOrder="overThenDown" paperSize="9" scale="39" r:id="rId3"/>
  <headerFooter alignWithMargins="0">
    <oddHeader>&amp;LДЛГО "ВІННИЦЯЛІС"&amp;C&amp;P / &amp;N&amp;R&amp;F- &amp;A-&amp;D-&amp;T--</oddHeader>
  </headerFooter>
  <rowBreaks count="3" manualBreakCount="3">
    <brk id="69" max="255" man="1"/>
    <brk id="128" max="255" man="1"/>
    <brk id="180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T372"/>
  <sheetViews>
    <sheetView showZeros="0" tabSelected="1" zoomScale="130" zoomScaleNormal="130" zoomScalePageLayoutView="0" workbookViewId="0" topLeftCell="A1">
      <pane xSplit="4" ySplit="6" topLeftCell="E7" activePane="bottomRight" state="frozen"/>
      <selection pane="topLeft" activeCell="U140" sqref="U140"/>
      <selection pane="topRight" activeCell="U140" sqref="U140"/>
      <selection pane="bottomLeft" activeCell="U140" sqref="U140"/>
      <selection pane="bottomRight" activeCell="H17" sqref="H17"/>
    </sheetView>
  </sheetViews>
  <sheetFormatPr defaultColWidth="9.140625" defaultRowHeight="12.75"/>
  <cols>
    <col min="1" max="1" width="5.421875" style="233" customWidth="1"/>
    <col min="2" max="2" width="38.7109375" style="233" customWidth="1"/>
    <col min="3" max="3" width="7.28125" style="233" customWidth="1"/>
    <col min="4" max="4" width="9.140625" style="233" customWidth="1"/>
    <col min="5" max="5" width="3.00390625" style="233" customWidth="1"/>
    <col min="6" max="7" width="9.140625" style="249" customWidth="1"/>
    <col min="8" max="9" width="9.140625" style="392" customWidth="1"/>
    <col min="10" max="18" width="0" style="0" hidden="1" customWidth="1"/>
    <col min="19" max="19" width="9.8515625" style="0" hidden="1" customWidth="1"/>
    <col min="20" max="20" width="3.28125" style="352" customWidth="1"/>
    <col min="21" max="16384" width="9.140625" style="233" customWidth="1"/>
  </cols>
  <sheetData>
    <row r="1" spans="1:20" s="362" customFormat="1" ht="21" thickBot="1">
      <c r="A1" s="354"/>
      <c r="B1" s="355" t="s">
        <v>177</v>
      </c>
      <c r="C1" s="354"/>
      <c r="D1" s="1195">
        <f>'[9]з'!D1</f>
        <v>0</v>
      </c>
      <c r="E1" s="356">
        <v>4</v>
      </c>
      <c r="F1" s="1195" t="str">
        <f>'[9]з'!F1</f>
        <v>ДП"Тульчинське ЛМГ''</v>
      </c>
      <c r="G1" s="358"/>
      <c r="H1" s="359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60"/>
      <c r="T1" s="363"/>
    </row>
    <row r="2" spans="1:20" ht="13.5" customHeight="1">
      <c r="A2" s="48"/>
      <c r="B2" s="49"/>
      <c r="C2" s="50" t="s">
        <v>0</v>
      </c>
      <c r="D2" s="51" t="s">
        <v>1</v>
      </c>
      <c r="E2" s="52"/>
      <c r="F2" s="1223" t="s">
        <v>365</v>
      </c>
      <c r="G2" s="1224"/>
      <c r="H2" s="1146" t="s">
        <v>364</v>
      </c>
      <c r="I2" s="1147"/>
      <c r="T2" s="618"/>
    </row>
    <row r="3" spans="1:20" ht="12.75" customHeight="1">
      <c r="A3" s="54" t="s">
        <v>2</v>
      </c>
      <c r="B3" s="55" t="s">
        <v>3</v>
      </c>
      <c r="C3" s="56" t="s">
        <v>4</v>
      </c>
      <c r="D3" s="57" t="s">
        <v>5</v>
      </c>
      <c r="E3" s="52"/>
      <c r="F3" s="1225"/>
      <c r="G3" s="1226"/>
      <c r="H3" s="1148"/>
      <c r="I3" s="1149"/>
      <c r="T3" s="618"/>
    </row>
    <row r="4" spans="1:20" ht="12.75" customHeight="1">
      <c r="A4" s="54" t="s">
        <v>6</v>
      </c>
      <c r="B4" s="58"/>
      <c r="C4" s="56"/>
      <c r="D4" s="57" t="s">
        <v>7</v>
      </c>
      <c r="E4" s="52"/>
      <c r="F4" s="1227" t="s">
        <v>8</v>
      </c>
      <c r="G4" s="1229" t="s">
        <v>9</v>
      </c>
      <c r="H4" s="1142" t="s">
        <v>8</v>
      </c>
      <c r="I4" s="1144" t="s">
        <v>9</v>
      </c>
      <c r="T4" s="618"/>
    </row>
    <row r="5" spans="1:20" ht="13.5" customHeight="1" thickBot="1">
      <c r="A5" s="59"/>
      <c r="B5" s="60"/>
      <c r="C5" s="61"/>
      <c r="D5" s="62" t="s">
        <v>10</v>
      </c>
      <c r="E5" s="52"/>
      <c r="F5" s="1228"/>
      <c r="G5" s="1230"/>
      <c r="H5" s="1143"/>
      <c r="I5" s="1145"/>
      <c r="T5" s="618"/>
    </row>
    <row r="6" spans="1:20" ht="13.5" customHeight="1" thickBot="1">
      <c r="A6" s="63">
        <v>1</v>
      </c>
      <c r="B6" s="64">
        <v>2</v>
      </c>
      <c r="C6" s="63">
        <v>3</v>
      </c>
      <c r="D6" s="65">
        <v>4</v>
      </c>
      <c r="E6" s="52"/>
      <c r="F6" s="1140">
        <v>5</v>
      </c>
      <c r="G6" s="1141">
        <v>6</v>
      </c>
      <c r="H6" s="898">
        <v>7</v>
      </c>
      <c r="I6" s="899">
        <v>8</v>
      </c>
      <c r="T6" s="619"/>
    </row>
    <row r="7" spans="1:20" s="236" customFormat="1" ht="18">
      <c r="A7" s="234"/>
      <c r="B7" s="1" t="s">
        <v>12</v>
      </c>
      <c r="C7" s="235"/>
      <c r="D7" s="235"/>
      <c r="E7" s="74"/>
      <c r="F7" s="348"/>
      <c r="G7" s="348"/>
      <c r="H7" s="399"/>
      <c r="I7" s="399"/>
      <c r="J7"/>
      <c r="K7"/>
      <c r="L7"/>
      <c r="M7"/>
      <c r="N7"/>
      <c r="O7"/>
      <c r="P7"/>
      <c r="Q7"/>
      <c r="R7"/>
      <c r="S7"/>
      <c r="T7" s="469"/>
    </row>
    <row r="8" spans="1:20" s="236" customFormat="1" ht="12.75">
      <c r="A8" s="237"/>
      <c r="B8" s="2" t="s">
        <v>13</v>
      </c>
      <c r="C8" s="3"/>
      <c r="D8" s="238"/>
      <c r="E8" s="74"/>
      <c r="F8" s="348"/>
      <c r="G8" s="348"/>
      <c r="H8" s="399"/>
      <c r="I8" s="399"/>
      <c r="J8"/>
      <c r="K8"/>
      <c r="L8"/>
      <c r="M8"/>
      <c r="N8"/>
      <c r="O8"/>
      <c r="P8"/>
      <c r="Q8"/>
      <c r="R8"/>
      <c r="S8"/>
      <c r="T8" s="469"/>
    </row>
    <row r="9" spans="1:20" ht="12.75">
      <c r="A9" s="239">
        <v>1</v>
      </c>
      <c r="B9" s="240" t="s">
        <v>14</v>
      </c>
      <c r="C9" s="241">
        <v>10</v>
      </c>
      <c r="D9" s="242" t="s">
        <v>15</v>
      </c>
      <c r="E9" s="52"/>
      <c r="F9" s="474">
        <f>'[6]з'!F9</f>
        <v>0</v>
      </c>
      <c r="G9" s="91">
        <f>'[6]з'!H9</f>
        <v>0</v>
      </c>
      <c r="H9" s="89">
        <v>0</v>
      </c>
      <c r="I9" s="90">
        <v>0</v>
      </c>
      <c r="T9" s="353">
        <f>IF(проверка!T9=0,,"ой")</f>
        <v>0</v>
      </c>
    </row>
    <row r="10" spans="1:20" ht="12.75">
      <c r="A10" s="237">
        <v>2</v>
      </c>
      <c r="B10" s="243" t="s">
        <v>16</v>
      </c>
      <c r="C10" s="244">
        <v>20</v>
      </c>
      <c r="D10" s="244" t="s">
        <v>15</v>
      </c>
      <c r="E10" s="52"/>
      <c r="F10" s="475">
        <f>'[6]з'!F10</f>
        <v>0</v>
      </c>
      <c r="G10" s="69">
        <f>'[6]з'!H10</f>
        <v>30</v>
      </c>
      <c r="H10" s="66"/>
      <c r="I10" s="67">
        <v>22.3</v>
      </c>
      <c r="T10" s="353">
        <f>IF(проверка!T10=0,,"ой")</f>
        <v>0</v>
      </c>
    </row>
    <row r="11" spans="1:20" ht="12.75">
      <c r="A11" s="237">
        <v>3</v>
      </c>
      <c r="B11" s="243" t="s">
        <v>17</v>
      </c>
      <c r="C11" s="244">
        <v>30</v>
      </c>
      <c r="D11" s="244" t="s">
        <v>15</v>
      </c>
      <c r="E11" s="52"/>
      <c r="F11" s="475">
        <f>'[6]з'!F11</f>
        <v>0</v>
      </c>
      <c r="G11" s="69">
        <f>'[6]з'!H11</f>
        <v>0</v>
      </c>
      <c r="H11" s="66">
        <v>0</v>
      </c>
      <c r="I11" s="67">
        <v>0</v>
      </c>
      <c r="T11" s="353">
        <f>IF(проверка!T11=0,,"ой")</f>
        <v>0</v>
      </c>
    </row>
    <row r="12" spans="1:20" ht="12.75">
      <c r="A12" s="237">
        <v>4</v>
      </c>
      <c r="B12" s="243" t="s">
        <v>18</v>
      </c>
      <c r="C12" s="244">
        <v>40</v>
      </c>
      <c r="D12" s="244" t="s">
        <v>19</v>
      </c>
      <c r="E12" s="52"/>
      <c r="F12" s="475">
        <f>'[6]з'!F12</f>
        <v>0</v>
      </c>
      <c r="G12" s="69">
        <f>'[6]з'!H12</f>
        <v>0</v>
      </c>
      <c r="H12" s="66">
        <v>0</v>
      </c>
      <c r="I12" s="67">
        <v>0</v>
      </c>
      <c r="T12" s="353">
        <f>IF(проверка!T12=0,,"ой")</f>
        <v>0</v>
      </c>
    </row>
    <row r="13" spans="1:20" ht="12.75">
      <c r="A13" s="237">
        <v>5</v>
      </c>
      <c r="B13" s="243" t="s">
        <v>20</v>
      </c>
      <c r="C13" s="244">
        <v>50</v>
      </c>
      <c r="D13" s="244" t="s">
        <v>19</v>
      </c>
      <c r="E13" s="52"/>
      <c r="F13" s="475">
        <f>'[6]з'!F13</f>
        <v>0</v>
      </c>
      <c r="G13" s="69">
        <f>'[6]з'!H13</f>
        <v>0</v>
      </c>
      <c r="H13" s="66">
        <v>0</v>
      </c>
      <c r="I13" s="67">
        <v>0</v>
      </c>
      <c r="T13" s="353">
        <f>IF(проверка!T13=0,,"ой")</f>
        <v>0</v>
      </c>
    </row>
    <row r="14" spans="1:20" ht="12.75">
      <c r="A14" s="237">
        <v>6</v>
      </c>
      <c r="B14" s="245" t="s">
        <v>21</v>
      </c>
      <c r="C14" s="244">
        <v>60</v>
      </c>
      <c r="D14" s="244" t="s">
        <v>19</v>
      </c>
      <c r="E14" s="52"/>
      <c r="F14" s="475">
        <f>'[6]з'!F14</f>
        <v>87</v>
      </c>
      <c r="G14" s="69">
        <f>'[6]з'!H14</f>
        <v>0</v>
      </c>
      <c r="H14" s="66">
        <v>87</v>
      </c>
      <c r="I14" s="67">
        <v>0</v>
      </c>
      <c r="T14" s="353">
        <f>IF(проверка!T14=0,,"ой")</f>
        <v>0</v>
      </c>
    </row>
    <row r="15" spans="1:20" ht="12.75">
      <c r="A15" s="237">
        <v>7</v>
      </c>
      <c r="B15" s="246" t="s">
        <v>22</v>
      </c>
      <c r="C15" s="244">
        <v>70</v>
      </c>
      <c r="D15" s="244" t="s">
        <v>15</v>
      </c>
      <c r="E15" s="52"/>
      <c r="F15" s="475">
        <f>'[6]з'!F15</f>
        <v>0</v>
      </c>
      <c r="G15" s="69">
        <f>'[6]з'!H15</f>
        <v>0</v>
      </c>
      <c r="H15" s="66">
        <v>0</v>
      </c>
      <c r="I15" s="67">
        <v>0</v>
      </c>
      <c r="T15" s="353">
        <f>IF(проверка!T15=0,,"ой")</f>
        <v>0</v>
      </c>
    </row>
    <row r="16" spans="1:20" ht="12.75">
      <c r="A16" s="247">
        <v>8</v>
      </c>
      <c r="B16" s="246" t="s">
        <v>23</v>
      </c>
      <c r="C16" s="244">
        <v>71</v>
      </c>
      <c r="D16" s="244" t="s">
        <v>19</v>
      </c>
      <c r="E16" s="52"/>
      <c r="F16" s="475">
        <f>'[6]з'!F16</f>
        <v>0</v>
      </c>
      <c r="G16" s="69">
        <f>'[6]з'!H16</f>
        <v>0</v>
      </c>
      <c r="H16" s="66">
        <v>0</v>
      </c>
      <c r="I16" s="67">
        <v>0</v>
      </c>
      <c r="T16" s="353">
        <f>IF(проверка!T16=0,,"ой")</f>
        <v>0</v>
      </c>
    </row>
    <row r="17" spans="1:20" ht="13.5" thickBot="1">
      <c r="A17" s="343">
        <v>9</v>
      </c>
      <c r="B17" s="233" t="s">
        <v>24</v>
      </c>
      <c r="C17" s="344">
        <v>72</v>
      </c>
      <c r="D17" s="344" t="s">
        <v>19</v>
      </c>
      <c r="E17" s="52"/>
      <c r="F17" s="494">
        <f>'[6]з'!F17</f>
        <v>0</v>
      </c>
      <c r="G17" s="413">
        <f>'[6]з'!H17</f>
        <v>0</v>
      </c>
      <c r="H17" s="72"/>
      <c r="I17" s="86">
        <v>107.1</v>
      </c>
      <c r="T17" s="353">
        <f>IF(проверка!T17=0,,"ой")</f>
        <v>0</v>
      </c>
    </row>
    <row r="18" spans="1:20" s="249" customFormat="1" ht="15.75" thickBot="1">
      <c r="A18" s="269"/>
      <c r="B18" s="347" t="s">
        <v>25</v>
      </c>
      <c r="C18" s="270">
        <v>80</v>
      </c>
      <c r="D18" s="271" t="s">
        <v>19</v>
      </c>
      <c r="E18" s="119"/>
      <c r="F18" s="471">
        <f>SUM(F9:F17)</f>
        <v>87</v>
      </c>
      <c r="G18" s="73">
        <f>SUM(G9:G17)+G19</f>
        <v>108</v>
      </c>
      <c r="H18" s="147">
        <f>SUM(H9:H17)</f>
        <v>87</v>
      </c>
      <c r="I18" s="73">
        <f>SUM(I9:I17)+I19</f>
        <v>207.4</v>
      </c>
      <c r="J18"/>
      <c r="K18"/>
      <c r="L18"/>
      <c r="M18"/>
      <c r="N18"/>
      <c r="O18"/>
      <c r="P18"/>
      <c r="Q18"/>
      <c r="R18"/>
      <c r="S18"/>
      <c r="T18" s="353">
        <f>IF(проверка!T18=0,,"ой")</f>
        <v>0</v>
      </c>
    </row>
    <row r="19" spans="1:20" ht="12.75">
      <c r="A19" s="345" t="s">
        <v>26</v>
      </c>
      <c r="B19" s="346" t="s">
        <v>27</v>
      </c>
      <c r="C19" s="316">
        <v>81</v>
      </c>
      <c r="D19" s="242" t="s">
        <v>19</v>
      </c>
      <c r="E19" s="52"/>
      <c r="F19" s="475">
        <f>'[6]з'!F18</f>
        <v>2290</v>
      </c>
      <c r="G19" s="69">
        <f>'[6]з'!H18</f>
        <v>78</v>
      </c>
      <c r="H19" s="66">
        <v>2278</v>
      </c>
      <c r="I19" s="67">
        <v>78</v>
      </c>
      <c r="T19" s="353">
        <f>IF(проверка!T19=0,,"ой")</f>
        <v>0</v>
      </c>
    </row>
    <row r="20" spans="1:20" s="253" customFormat="1" ht="60">
      <c r="A20" s="251"/>
      <c r="B20" s="5" t="s">
        <v>28</v>
      </c>
      <c r="C20" s="250"/>
      <c r="D20" s="250"/>
      <c r="E20" s="252"/>
      <c r="F20" s="348"/>
      <c r="G20" s="348"/>
      <c r="H20" s="74"/>
      <c r="I20" s="74"/>
      <c r="J20" s="522"/>
      <c r="K20"/>
      <c r="L20"/>
      <c r="M20"/>
      <c r="N20"/>
      <c r="O20"/>
      <c r="P20"/>
      <c r="Q20"/>
      <c r="R20"/>
      <c r="S20"/>
      <c r="T20" s="350"/>
    </row>
    <row r="21" spans="1:20" ht="12.75">
      <c r="A21" s="254">
        <v>1</v>
      </c>
      <c r="B21" s="6" t="s">
        <v>29</v>
      </c>
      <c r="C21" s="255">
        <v>90</v>
      </c>
      <c r="D21" s="137" t="s">
        <v>15</v>
      </c>
      <c r="E21" s="52"/>
      <c r="F21" s="474">
        <f>F23+F25+F27+F29</f>
        <v>548</v>
      </c>
      <c r="G21" s="340"/>
      <c r="H21" s="474">
        <f>H23+H25+H27+H29</f>
        <v>552</v>
      </c>
      <c r="I21" s="340"/>
      <c r="T21" s="353">
        <f>IF(проверка!T21=0,,"ой")</f>
        <v>0</v>
      </c>
    </row>
    <row r="22" spans="1:20" ht="12.75">
      <c r="A22" s="256"/>
      <c r="B22" s="7" t="s">
        <v>30</v>
      </c>
      <c r="C22" s="257">
        <v>91</v>
      </c>
      <c r="D22" s="136" t="s">
        <v>31</v>
      </c>
      <c r="E22" s="52"/>
      <c r="F22" s="475">
        <f>F24+F26+F28+F30</f>
        <v>10200</v>
      </c>
      <c r="G22" s="69">
        <f>G24+G26+G28+G30</f>
        <v>2592</v>
      </c>
      <c r="H22" s="475">
        <f>H24+H26+H28+H30</f>
        <v>10435</v>
      </c>
      <c r="I22" s="69">
        <f>I24+I26+I28+I30</f>
        <v>1977.6999999999998</v>
      </c>
      <c r="T22" s="353">
        <f>IF(проверка!T22=0,,"ой")</f>
        <v>0</v>
      </c>
    </row>
    <row r="23" spans="1:20" ht="12.75">
      <c r="A23" s="256"/>
      <c r="B23" s="8" t="s">
        <v>32</v>
      </c>
      <c r="C23" s="255">
        <v>100</v>
      </c>
      <c r="D23" s="255" t="s">
        <v>15</v>
      </c>
      <c r="E23" s="52"/>
      <c r="F23" s="478">
        <f>'[6]з'!F23</f>
        <v>190</v>
      </c>
      <c r="G23" s="156"/>
      <c r="H23" s="121">
        <v>192</v>
      </c>
      <c r="I23" s="120"/>
      <c r="T23" s="353">
        <f>IF(проверка!T23=0,,"ой")</f>
        <v>0</v>
      </c>
    </row>
    <row r="24" spans="1:20" ht="12" customHeight="1">
      <c r="A24" s="256"/>
      <c r="B24" s="7"/>
      <c r="C24" s="257">
        <v>101</v>
      </c>
      <c r="D24" s="257" t="s">
        <v>31</v>
      </c>
      <c r="E24" s="52"/>
      <c r="F24" s="479">
        <f>'[6]з'!F24</f>
        <v>2300</v>
      </c>
      <c r="G24" s="160">
        <f>'[6]з'!H24</f>
        <v>743</v>
      </c>
      <c r="H24" s="122">
        <v>2366</v>
      </c>
      <c r="I24" s="125">
        <v>636.3</v>
      </c>
      <c r="T24" s="353">
        <f>IF(проверка!T24=0,,"ой")</f>
        <v>0</v>
      </c>
    </row>
    <row r="25" spans="1:20" ht="12.75">
      <c r="A25" s="256"/>
      <c r="B25" s="8" t="s">
        <v>33</v>
      </c>
      <c r="C25" s="255">
        <v>110</v>
      </c>
      <c r="D25" s="255" t="s">
        <v>15</v>
      </c>
      <c r="E25" s="52"/>
      <c r="F25" s="478">
        <f>'[6]з'!F25</f>
        <v>110</v>
      </c>
      <c r="G25" s="156"/>
      <c r="H25" s="121">
        <v>112</v>
      </c>
      <c r="I25" s="120"/>
      <c r="T25" s="353">
        <f>IF(проверка!T25=0,,"ой")</f>
        <v>0</v>
      </c>
    </row>
    <row r="26" spans="1:20" ht="12.75">
      <c r="A26" s="256"/>
      <c r="B26" s="7"/>
      <c r="C26" s="257">
        <v>111</v>
      </c>
      <c r="D26" s="257" t="s">
        <v>31</v>
      </c>
      <c r="E26" s="52"/>
      <c r="F26" s="479">
        <f>'[6]з'!F26</f>
        <v>1900</v>
      </c>
      <c r="G26" s="160">
        <f>'[6]з'!H26</f>
        <v>625</v>
      </c>
      <c r="H26" s="122">
        <v>1967</v>
      </c>
      <c r="I26" s="125">
        <v>426.2</v>
      </c>
      <c r="T26" s="353">
        <f>IF(проверка!T26=0,,"ой")</f>
        <v>0</v>
      </c>
    </row>
    <row r="27" spans="1:20" ht="12.75">
      <c r="A27" s="256"/>
      <c r="B27" s="8" t="s">
        <v>34</v>
      </c>
      <c r="C27" s="255">
        <v>120</v>
      </c>
      <c r="D27" s="255" t="s">
        <v>15</v>
      </c>
      <c r="E27" s="52"/>
      <c r="F27" s="478">
        <f>'[6]з'!F27</f>
        <v>115</v>
      </c>
      <c r="G27" s="156"/>
      <c r="H27" s="121">
        <v>115</v>
      </c>
      <c r="I27" s="120"/>
      <c r="T27" s="353">
        <f>IF(проверка!T27=0,,"ой")</f>
        <v>0</v>
      </c>
    </row>
    <row r="28" spans="1:20" ht="12.75">
      <c r="A28" s="256"/>
      <c r="B28" s="7"/>
      <c r="C28" s="257">
        <v>121</v>
      </c>
      <c r="D28" s="257" t="s">
        <v>31</v>
      </c>
      <c r="E28" s="52"/>
      <c r="F28" s="479">
        <f>'[6]з'!F28</f>
        <v>2100</v>
      </c>
      <c r="G28" s="160">
        <f>'[6]з'!H28</f>
        <v>555</v>
      </c>
      <c r="H28" s="122">
        <v>2190</v>
      </c>
      <c r="I28" s="125">
        <v>355.1</v>
      </c>
      <c r="T28" s="353">
        <f>IF(проверка!T28=0,,"ой")</f>
        <v>0</v>
      </c>
    </row>
    <row r="29" spans="1:20" ht="12.75">
      <c r="A29" s="256"/>
      <c r="B29" s="8" t="s">
        <v>35</v>
      </c>
      <c r="C29" s="255">
        <v>130</v>
      </c>
      <c r="D29" s="255" t="s">
        <v>15</v>
      </c>
      <c r="E29" s="52"/>
      <c r="F29" s="478">
        <f>'[6]з'!F29</f>
        <v>133</v>
      </c>
      <c r="G29" s="156"/>
      <c r="H29" s="121">
        <v>133</v>
      </c>
      <c r="I29" s="120"/>
      <c r="T29" s="353">
        <f>IF(проверка!T29=0,,"ой")</f>
        <v>0</v>
      </c>
    </row>
    <row r="30" spans="1:20" ht="12.75">
      <c r="A30" s="256"/>
      <c r="B30" s="7"/>
      <c r="C30" s="257">
        <v>131</v>
      </c>
      <c r="D30" s="257" t="s">
        <v>31</v>
      </c>
      <c r="E30" s="52"/>
      <c r="F30" s="479">
        <f>'[6]з'!F30</f>
        <v>3900</v>
      </c>
      <c r="G30" s="160">
        <f>'[6]з'!H30</f>
        <v>669</v>
      </c>
      <c r="H30" s="122">
        <v>3912</v>
      </c>
      <c r="I30" s="125">
        <v>560.1</v>
      </c>
      <c r="T30" s="353">
        <f>IF(проверка!T30=0,,"ой")</f>
        <v>0</v>
      </c>
    </row>
    <row r="31" spans="1:20" s="249" customFormat="1" ht="12.75">
      <c r="A31" s="148" t="s">
        <v>36</v>
      </c>
      <c r="B31" s="149" t="s">
        <v>37</v>
      </c>
      <c r="C31" s="150">
        <v>140</v>
      </c>
      <c r="D31" s="258" t="s">
        <v>15</v>
      </c>
      <c r="E31" s="151"/>
      <c r="F31" s="476">
        <f>F33+F39+F41+F43+F45+F47</f>
        <v>460</v>
      </c>
      <c r="G31" s="139"/>
      <c r="H31" s="476">
        <f>H33+H39+H41+H43+H45+H47</f>
        <v>441</v>
      </c>
      <c r="I31" s="139"/>
      <c r="J31"/>
      <c r="K31"/>
      <c r="L31"/>
      <c r="M31"/>
      <c r="N31"/>
      <c r="O31"/>
      <c r="P31"/>
      <c r="Q31"/>
      <c r="R31"/>
      <c r="S31"/>
      <c r="T31" s="353">
        <f>IF(проверка!T31=0,,"ой")</f>
        <v>0</v>
      </c>
    </row>
    <row r="32" spans="1:20" s="249" customFormat="1" ht="12.75">
      <c r="A32" s="148"/>
      <c r="B32" s="152" t="s">
        <v>38</v>
      </c>
      <c r="C32" s="153">
        <v>141</v>
      </c>
      <c r="D32" s="259" t="s">
        <v>31</v>
      </c>
      <c r="E32" s="151"/>
      <c r="F32" s="477">
        <f>F34+F40+F42+F44+F46+F48</f>
        <v>6350</v>
      </c>
      <c r="G32" s="83">
        <f>G34+G40+G42+G44+G46+G48</f>
        <v>797</v>
      </c>
      <c r="H32" s="477">
        <f>H34+H40+H42+H44+H46+H48</f>
        <v>6118</v>
      </c>
      <c r="I32" s="83">
        <f>I34+I40+I42+I44+I46+I48</f>
        <v>853.3000000000001</v>
      </c>
      <c r="J32"/>
      <c r="K32"/>
      <c r="L32"/>
      <c r="M32"/>
      <c r="N32"/>
      <c r="O32"/>
      <c r="P32"/>
      <c r="Q32"/>
      <c r="R32"/>
      <c r="S32"/>
      <c r="T32" s="353">
        <f>IF(проверка!T32=0,,"ой")</f>
        <v>0</v>
      </c>
    </row>
    <row r="33" spans="1:20" s="249" customFormat="1" ht="12.75">
      <c r="A33" s="260"/>
      <c r="B33" s="154" t="s">
        <v>39</v>
      </c>
      <c r="C33" s="258">
        <v>150</v>
      </c>
      <c r="D33" s="258" t="s">
        <v>15</v>
      </c>
      <c r="E33" s="119"/>
      <c r="F33" s="478">
        <f>F35+F37</f>
        <v>345</v>
      </c>
      <c r="G33" s="156"/>
      <c r="H33" s="478">
        <f>H35+H37</f>
        <v>320</v>
      </c>
      <c r="I33" s="156"/>
      <c r="J33"/>
      <c r="K33"/>
      <c r="L33"/>
      <c r="M33"/>
      <c r="N33"/>
      <c r="O33"/>
      <c r="P33"/>
      <c r="Q33"/>
      <c r="R33"/>
      <c r="S33"/>
      <c r="T33" s="353">
        <f>IF(проверка!T33=0,,"ой")</f>
        <v>0</v>
      </c>
    </row>
    <row r="34" spans="1:20" s="249" customFormat="1" ht="12.75">
      <c r="A34" s="260"/>
      <c r="B34" s="158"/>
      <c r="C34" s="259">
        <v>151</v>
      </c>
      <c r="D34" s="259" t="s">
        <v>31</v>
      </c>
      <c r="E34" s="119"/>
      <c r="F34" s="479">
        <f>F36+F38</f>
        <v>5700</v>
      </c>
      <c r="G34" s="160">
        <f>G36+G38</f>
        <v>706</v>
      </c>
      <c r="H34" s="479">
        <f>H36+H38</f>
        <v>5442</v>
      </c>
      <c r="I34" s="160">
        <f>I36+I38</f>
        <v>741.1</v>
      </c>
      <c r="J34"/>
      <c r="K34"/>
      <c r="L34"/>
      <c r="M34"/>
      <c r="N34"/>
      <c r="O34"/>
      <c r="P34"/>
      <c r="Q34"/>
      <c r="R34"/>
      <c r="S34"/>
      <c r="T34" s="353">
        <f>IF(проверка!T34=0,,"ой")</f>
        <v>0</v>
      </c>
    </row>
    <row r="35" spans="1:20" s="129" customFormat="1" ht="12.75">
      <c r="A35" s="126"/>
      <c r="B35" s="130" t="s">
        <v>40</v>
      </c>
      <c r="C35" s="138">
        <v>160</v>
      </c>
      <c r="D35" s="138" t="s">
        <v>15</v>
      </c>
      <c r="E35" s="127"/>
      <c r="F35" s="496">
        <f>'[6]з'!F35</f>
        <v>345</v>
      </c>
      <c r="G35" s="416"/>
      <c r="H35" s="135">
        <v>319</v>
      </c>
      <c r="I35" s="128"/>
      <c r="J35"/>
      <c r="K35"/>
      <c r="L35"/>
      <c r="M35"/>
      <c r="N35"/>
      <c r="O35"/>
      <c r="P35"/>
      <c r="Q35"/>
      <c r="R35"/>
      <c r="S35"/>
      <c r="T35" s="353">
        <f>IF(проверка!T35=0,,"ой")</f>
        <v>0</v>
      </c>
    </row>
    <row r="36" spans="1:20" s="129" customFormat="1" ht="12.75">
      <c r="A36" s="126"/>
      <c r="B36" s="131"/>
      <c r="C36" s="132">
        <v>161</v>
      </c>
      <c r="D36" s="132" t="s">
        <v>31</v>
      </c>
      <c r="E36" s="127"/>
      <c r="F36" s="497">
        <f>'[6]з'!F36</f>
        <v>5700</v>
      </c>
      <c r="G36" s="419">
        <f>'[6]з'!H36</f>
        <v>706</v>
      </c>
      <c r="H36" s="133">
        <v>5286</v>
      </c>
      <c r="I36" s="134">
        <v>718.5</v>
      </c>
      <c r="J36"/>
      <c r="K36"/>
      <c r="L36"/>
      <c r="M36"/>
      <c r="N36"/>
      <c r="O36"/>
      <c r="P36"/>
      <c r="Q36"/>
      <c r="R36"/>
      <c r="S36"/>
      <c r="T36" s="353">
        <f>IF(проверка!T36=0,,"ой")</f>
        <v>0</v>
      </c>
    </row>
    <row r="37" spans="1:20" s="129" customFormat="1" ht="12.75">
      <c r="A37" s="126"/>
      <c r="B37" s="130" t="s">
        <v>41</v>
      </c>
      <c r="C37" s="138">
        <v>170</v>
      </c>
      <c r="D37" s="138" t="s">
        <v>15</v>
      </c>
      <c r="E37" s="127"/>
      <c r="F37" s="496">
        <f>'[6]з'!F37</f>
        <v>0</v>
      </c>
      <c r="G37" s="416"/>
      <c r="H37" s="135">
        <v>1</v>
      </c>
      <c r="I37" s="128"/>
      <c r="J37"/>
      <c r="K37"/>
      <c r="L37"/>
      <c r="M37"/>
      <c r="N37"/>
      <c r="O37"/>
      <c r="P37"/>
      <c r="Q37"/>
      <c r="R37"/>
      <c r="S37"/>
      <c r="T37" s="353">
        <f>IF(проверка!T37=0,,"ой")</f>
        <v>0</v>
      </c>
    </row>
    <row r="38" spans="1:20" s="129" customFormat="1" ht="12.75">
      <c r="A38" s="126"/>
      <c r="B38" s="131"/>
      <c r="C38" s="132">
        <v>171</v>
      </c>
      <c r="D38" s="132" t="s">
        <v>31</v>
      </c>
      <c r="E38" s="127"/>
      <c r="F38" s="497">
        <f>'[6]з'!F38</f>
        <v>0</v>
      </c>
      <c r="G38" s="419">
        <f>'[6]з'!H38</f>
        <v>0</v>
      </c>
      <c r="H38" s="133">
        <v>156</v>
      </c>
      <c r="I38" s="134">
        <v>22.6</v>
      </c>
      <c r="J38"/>
      <c r="K38"/>
      <c r="L38"/>
      <c r="M38"/>
      <c r="N38"/>
      <c r="O38"/>
      <c r="P38"/>
      <c r="Q38"/>
      <c r="R38"/>
      <c r="S38"/>
      <c r="T38" s="353">
        <f>IF(проверка!T38=0,,"ой")</f>
        <v>0</v>
      </c>
    </row>
    <row r="39" spans="1:20" ht="12.75">
      <c r="A39" s="256"/>
      <c r="B39" s="8" t="s">
        <v>42</v>
      </c>
      <c r="C39" s="255">
        <v>180</v>
      </c>
      <c r="D39" s="255" t="s">
        <v>15</v>
      </c>
      <c r="E39" s="52"/>
      <c r="F39" s="478">
        <f>'[6]з'!F39</f>
        <v>0</v>
      </c>
      <c r="G39" s="156"/>
      <c r="H39" s="124"/>
      <c r="I39" s="120"/>
      <c r="T39" s="353">
        <f>IF(проверка!T39=0,,"ой")</f>
        <v>0</v>
      </c>
    </row>
    <row r="40" spans="1:20" ht="12.75">
      <c r="A40" s="256"/>
      <c r="B40" s="7"/>
      <c r="C40" s="257">
        <v>181</v>
      </c>
      <c r="D40" s="257" t="s">
        <v>31</v>
      </c>
      <c r="E40" s="52"/>
      <c r="F40" s="479">
        <f>'[6]з'!F40</f>
        <v>0</v>
      </c>
      <c r="G40" s="160">
        <f>'[6]з'!H40</f>
        <v>0</v>
      </c>
      <c r="H40" s="123">
        <v>0</v>
      </c>
      <c r="I40" s="125">
        <v>0</v>
      </c>
      <c r="T40" s="353">
        <f>IF(проверка!T40=0,,"ой")</f>
        <v>0</v>
      </c>
    </row>
    <row r="41" spans="1:20" ht="12.75">
      <c r="A41" s="256"/>
      <c r="B41" s="8" t="s">
        <v>43</v>
      </c>
      <c r="C41" s="255">
        <v>190</v>
      </c>
      <c r="D41" s="255" t="s">
        <v>15</v>
      </c>
      <c r="E41" s="52"/>
      <c r="F41" s="478">
        <f>'[6]з'!F41</f>
        <v>0</v>
      </c>
      <c r="G41" s="156"/>
      <c r="H41" s="124"/>
      <c r="I41" s="120"/>
      <c r="T41" s="353">
        <f>IF(проверка!T41=0,,"ой")</f>
        <v>0</v>
      </c>
    </row>
    <row r="42" spans="1:20" ht="12.75">
      <c r="A42" s="256"/>
      <c r="B42" s="7"/>
      <c r="C42" s="257">
        <v>191</v>
      </c>
      <c r="D42" s="257" t="s">
        <v>31</v>
      </c>
      <c r="E42" s="52"/>
      <c r="F42" s="479">
        <f>'[6]з'!F42</f>
        <v>0</v>
      </c>
      <c r="G42" s="160">
        <f>'[6]з'!H42</f>
        <v>0</v>
      </c>
      <c r="H42" s="123"/>
      <c r="I42" s="125"/>
      <c r="T42" s="353">
        <f>IF(проверка!T42=0,,"ой")</f>
        <v>0</v>
      </c>
    </row>
    <row r="43" spans="1:20" ht="12.75">
      <c r="A43" s="256"/>
      <c r="B43" s="8" t="s">
        <v>44</v>
      </c>
      <c r="C43" s="255">
        <v>200</v>
      </c>
      <c r="D43" s="255" t="s">
        <v>15</v>
      </c>
      <c r="E43" s="52"/>
      <c r="F43" s="478">
        <f>'[6]з'!F43</f>
        <v>0</v>
      </c>
      <c r="G43" s="156"/>
      <c r="H43" s="124">
        <v>0</v>
      </c>
      <c r="I43" s="120"/>
      <c r="T43" s="353">
        <f>IF(проверка!T43=0,,"ой")</f>
        <v>0</v>
      </c>
    </row>
    <row r="44" spans="1:20" ht="12.75">
      <c r="A44" s="256"/>
      <c r="B44" s="7"/>
      <c r="C44" s="257">
        <v>201</v>
      </c>
      <c r="D44" s="257" t="s">
        <v>31</v>
      </c>
      <c r="E44" s="52"/>
      <c r="F44" s="479">
        <f>'[6]з'!F44</f>
        <v>0</v>
      </c>
      <c r="G44" s="160">
        <f>'[6]з'!H44</f>
        <v>0</v>
      </c>
      <c r="H44" s="123">
        <v>0</v>
      </c>
      <c r="I44" s="125">
        <v>0</v>
      </c>
      <c r="T44" s="353">
        <f>IF(проверка!T44=0,,"ой")</f>
        <v>0</v>
      </c>
    </row>
    <row r="45" spans="1:20" ht="12.75">
      <c r="A45" s="256"/>
      <c r="B45" s="8" t="s">
        <v>45</v>
      </c>
      <c r="C45" s="255">
        <v>210</v>
      </c>
      <c r="D45" s="255" t="s">
        <v>15</v>
      </c>
      <c r="E45" s="52"/>
      <c r="F45" s="478">
        <f>'[6]з'!F45</f>
        <v>0</v>
      </c>
      <c r="G45" s="156"/>
      <c r="H45" s="124">
        <v>0</v>
      </c>
      <c r="I45" s="120"/>
      <c r="T45" s="353">
        <f>IF(проверка!T45=0,,"ой")</f>
        <v>0</v>
      </c>
    </row>
    <row r="46" spans="1:20" ht="12.75">
      <c r="A46" s="256"/>
      <c r="B46" s="7"/>
      <c r="C46" s="257">
        <v>211</v>
      </c>
      <c r="D46" s="257" t="s">
        <v>31</v>
      </c>
      <c r="E46" s="52"/>
      <c r="F46" s="479">
        <f>'[6]з'!F46</f>
        <v>0</v>
      </c>
      <c r="G46" s="160">
        <f>'[6]з'!H46</f>
        <v>0</v>
      </c>
      <c r="H46" s="123">
        <v>0</v>
      </c>
      <c r="I46" s="125">
        <v>0</v>
      </c>
      <c r="T46" s="353">
        <f>IF(проверка!T46=0,,"ой")</f>
        <v>0</v>
      </c>
    </row>
    <row r="47" spans="1:20" ht="12.75">
      <c r="A47" s="256"/>
      <c r="B47" s="8" t="s">
        <v>46</v>
      </c>
      <c r="C47" s="255">
        <v>220</v>
      </c>
      <c r="D47" s="255" t="s">
        <v>15</v>
      </c>
      <c r="E47" s="52"/>
      <c r="F47" s="478">
        <f>'[6]з'!F47</f>
        <v>115</v>
      </c>
      <c r="G47" s="156"/>
      <c r="H47" s="124">
        <v>121</v>
      </c>
      <c r="I47" s="120"/>
      <c r="T47" s="353">
        <f>IF(проверка!T47=0,,"ой")</f>
        <v>0</v>
      </c>
    </row>
    <row r="48" spans="1:20" ht="12.75">
      <c r="A48" s="256"/>
      <c r="B48" s="7"/>
      <c r="C48" s="257">
        <v>221</v>
      </c>
      <c r="D48" s="257" t="s">
        <v>31</v>
      </c>
      <c r="E48" s="52"/>
      <c r="F48" s="479">
        <f>'[6]з'!F48</f>
        <v>650</v>
      </c>
      <c r="G48" s="160">
        <f>'[6]з'!H48</f>
        <v>91</v>
      </c>
      <c r="H48" s="123">
        <v>676</v>
      </c>
      <c r="I48" s="125">
        <v>112.2</v>
      </c>
      <c r="T48" s="353">
        <f>IF(проверка!T48=0,,"ой")</f>
        <v>0</v>
      </c>
    </row>
    <row r="49" spans="1:20" ht="12.75">
      <c r="A49" s="254">
        <v>3</v>
      </c>
      <c r="B49" s="12" t="s">
        <v>47</v>
      </c>
      <c r="C49" s="9">
        <v>230</v>
      </c>
      <c r="D49" s="255" t="s">
        <v>15</v>
      </c>
      <c r="E49" s="52"/>
      <c r="F49" s="476">
        <f>'[6]з'!F49</f>
        <v>2</v>
      </c>
      <c r="G49" s="139"/>
      <c r="H49" s="78">
        <v>4</v>
      </c>
      <c r="I49" s="140"/>
      <c r="T49" s="353">
        <f>IF(проверка!T49=0,,"ой")</f>
        <v>0</v>
      </c>
    </row>
    <row r="50" spans="1:20" ht="12.75">
      <c r="A50" s="256"/>
      <c r="B50" s="10"/>
      <c r="C50" s="11">
        <v>231</v>
      </c>
      <c r="D50" s="257" t="s">
        <v>31</v>
      </c>
      <c r="E50" s="52"/>
      <c r="F50" s="477">
        <f>'[6]з'!F50</f>
        <v>100</v>
      </c>
      <c r="G50" s="83">
        <f>'[6]з'!H50</f>
        <v>16</v>
      </c>
      <c r="H50" s="81">
        <v>190</v>
      </c>
      <c r="I50" s="82">
        <v>31.4</v>
      </c>
      <c r="T50" s="353">
        <f>IF(проверка!T50=0,,"ой")</f>
        <v>0</v>
      </c>
    </row>
    <row r="51" spans="1:20" s="371" customFormat="1" ht="12.75">
      <c r="A51" s="366"/>
      <c r="B51" s="164"/>
      <c r="C51" s="367"/>
      <c r="D51" s="368"/>
      <c r="E51" s="369"/>
      <c r="F51" s="498">
        <f>'[6]з'!F51</f>
        <v>0</v>
      </c>
      <c r="G51" s="168">
        <f>'[6]з'!H51</f>
        <v>0</v>
      </c>
      <c r="H51" s="1150"/>
      <c r="I51" s="1151"/>
      <c r="J51"/>
      <c r="K51"/>
      <c r="L51"/>
      <c r="M51"/>
      <c r="N51"/>
      <c r="O51"/>
      <c r="P51"/>
      <c r="Q51"/>
      <c r="R51"/>
      <c r="S51"/>
      <c r="T51" s="353">
        <f>IF(проверка!T51=0,,"ой")</f>
        <v>0</v>
      </c>
    </row>
    <row r="52" spans="1:20" s="371" customFormat="1" ht="12.75">
      <c r="A52" s="372"/>
      <c r="B52" s="170"/>
      <c r="C52" s="373"/>
      <c r="D52" s="374"/>
      <c r="E52" s="369"/>
      <c r="F52" s="499">
        <f>'[6]з'!F52</f>
        <v>0</v>
      </c>
      <c r="G52" s="173">
        <f>'[6]з'!H52</f>
        <v>0</v>
      </c>
      <c r="H52" s="1150"/>
      <c r="I52" s="1151"/>
      <c r="J52"/>
      <c r="K52"/>
      <c r="L52"/>
      <c r="M52"/>
      <c r="N52"/>
      <c r="O52"/>
      <c r="P52"/>
      <c r="Q52"/>
      <c r="R52"/>
      <c r="S52"/>
      <c r="T52" s="353">
        <f>IF(проверка!T52=0,,"ой")</f>
        <v>0</v>
      </c>
    </row>
    <row r="53" spans="1:20" s="249" customFormat="1" ht="12.75">
      <c r="A53" s="266">
        <v>5</v>
      </c>
      <c r="B53" s="163" t="s">
        <v>172</v>
      </c>
      <c r="C53" s="266">
        <v>240</v>
      </c>
      <c r="D53" s="266" t="s">
        <v>19</v>
      </c>
      <c r="E53" s="119"/>
      <c r="F53" s="475">
        <f>SUM(F54:F57)</f>
        <v>0</v>
      </c>
      <c r="G53" s="69">
        <f>SUM(G54:G57)</f>
        <v>0</v>
      </c>
      <c r="H53" s="70">
        <f>SUM(H54:H57)</f>
        <v>0</v>
      </c>
      <c r="I53" s="71">
        <f>SUM(I54:I57)</f>
        <v>0</v>
      </c>
      <c r="J53"/>
      <c r="K53"/>
      <c r="L53"/>
      <c r="M53"/>
      <c r="N53"/>
      <c r="O53"/>
      <c r="P53"/>
      <c r="Q53"/>
      <c r="R53"/>
      <c r="S53"/>
      <c r="T53" s="353">
        <f>IF(проверка!T53=0,,"ой")</f>
        <v>0</v>
      </c>
    </row>
    <row r="54" spans="1:20" ht="12.75">
      <c r="A54" s="267"/>
      <c r="B54" s="909"/>
      <c r="C54" s="268"/>
      <c r="D54" s="268"/>
      <c r="E54" s="52"/>
      <c r="F54" s="500">
        <f>'[6]з'!F54</f>
        <v>0</v>
      </c>
      <c r="G54" s="422">
        <f>'[6]з'!H54</f>
        <v>0</v>
      </c>
      <c r="H54" s="95"/>
      <c r="I54" s="96">
        <v>0</v>
      </c>
      <c r="T54" s="353">
        <f>IF(проверка!T54=0,,"ой")</f>
        <v>0</v>
      </c>
    </row>
    <row r="55" spans="1:20" ht="12.75">
      <c r="A55" s="267"/>
      <c r="B55" s="909"/>
      <c r="C55" s="268"/>
      <c r="D55" s="268"/>
      <c r="E55" s="52"/>
      <c r="F55" s="500">
        <f>'[6]з'!F55</f>
        <v>0</v>
      </c>
      <c r="G55" s="422">
        <f>'[6]з'!H55</f>
        <v>0</v>
      </c>
      <c r="H55" s="95">
        <v>0</v>
      </c>
      <c r="I55" s="96">
        <v>0</v>
      </c>
      <c r="T55" s="353">
        <f>IF(проверка!T55=0,,"ой")</f>
        <v>0</v>
      </c>
    </row>
    <row r="56" spans="1:20" ht="12.75">
      <c r="A56" s="267"/>
      <c r="B56" s="909"/>
      <c r="C56" s="268"/>
      <c r="D56" s="268"/>
      <c r="E56" s="52"/>
      <c r="F56" s="500">
        <f>'[6]з'!F56</f>
        <v>0</v>
      </c>
      <c r="G56" s="422">
        <f>'[6]з'!H56</f>
        <v>0</v>
      </c>
      <c r="H56" s="95">
        <v>0</v>
      </c>
      <c r="I56" s="96">
        <v>0</v>
      </c>
      <c r="T56" s="353">
        <f>IF(проверка!T56=0,,"ой")</f>
        <v>0</v>
      </c>
    </row>
    <row r="57" spans="1:20" ht="13.5" thickBot="1">
      <c r="A57" s="267"/>
      <c r="B57" s="909"/>
      <c r="C57" s="268"/>
      <c r="D57" s="268"/>
      <c r="E57" s="52"/>
      <c r="F57" s="500">
        <f>'[6]з'!F57</f>
        <v>0</v>
      </c>
      <c r="G57" s="422">
        <f>'[6]з'!H57</f>
        <v>0</v>
      </c>
      <c r="H57" s="95">
        <v>0</v>
      </c>
      <c r="I57" s="96">
        <v>0</v>
      </c>
      <c r="T57" s="353">
        <f>IF(проверка!T57=0,,"ой")</f>
        <v>0</v>
      </c>
    </row>
    <row r="58" spans="1:20" s="249" customFormat="1" ht="15.75" thickBot="1">
      <c r="A58" s="269"/>
      <c r="B58" s="347" t="s">
        <v>49</v>
      </c>
      <c r="C58" s="270">
        <v>250</v>
      </c>
      <c r="D58" s="271" t="s">
        <v>19</v>
      </c>
      <c r="E58" s="119"/>
      <c r="F58" s="471"/>
      <c r="G58" s="73">
        <f>G53+G50+G32+G22</f>
        <v>3405</v>
      </c>
      <c r="H58" s="147"/>
      <c r="I58" s="73">
        <f>I53+I50+I32+I22</f>
        <v>2862.3999999999996</v>
      </c>
      <c r="J58"/>
      <c r="K58"/>
      <c r="L58"/>
      <c r="M58"/>
      <c r="N58"/>
      <c r="O58"/>
      <c r="P58"/>
      <c r="Q58"/>
      <c r="R58"/>
      <c r="S58"/>
      <c r="T58" s="353">
        <f>IF(проверка!T58=0,,"ой")</f>
        <v>0</v>
      </c>
    </row>
    <row r="59" spans="1:20" ht="12.75">
      <c r="A59" s="256" t="s">
        <v>26</v>
      </c>
      <c r="B59" s="8" t="s">
        <v>50</v>
      </c>
      <c r="C59" s="255">
        <v>260</v>
      </c>
      <c r="D59" s="255" t="s">
        <v>15</v>
      </c>
      <c r="E59" s="52"/>
      <c r="F59" s="501">
        <f>'[6]з'!F59</f>
        <v>0</v>
      </c>
      <c r="G59" s="156"/>
      <c r="H59" s="200"/>
      <c r="I59" s="120"/>
      <c r="T59" s="353">
        <f>IF(проверка!T59=0,,"ой")</f>
        <v>0</v>
      </c>
    </row>
    <row r="60" spans="1:20" ht="12.75">
      <c r="A60" s="256"/>
      <c r="B60" s="7"/>
      <c r="C60" s="257">
        <v>261</v>
      </c>
      <c r="D60" s="257" t="s">
        <v>31</v>
      </c>
      <c r="E60" s="52"/>
      <c r="F60" s="502">
        <f>'[6]з'!F60</f>
        <v>0</v>
      </c>
      <c r="G60" s="503">
        <f>'[6]з'!H60</f>
        <v>0</v>
      </c>
      <c r="H60" s="483">
        <v>0</v>
      </c>
      <c r="I60" s="484">
        <v>0</v>
      </c>
      <c r="T60" s="353">
        <f>IF(проверка!T60=0,,"ой")</f>
        <v>0</v>
      </c>
    </row>
    <row r="61" spans="1:20" s="253" customFormat="1" ht="15.75">
      <c r="A61" s="87"/>
      <c r="B61" s="13" t="s">
        <v>167</v>
      </c>
      <c r="C61" s="74"/>
      <c r="D61" s="88"/>
      <c r="E61" s="74"/>
      <c r="F61" s="495">
        <f>'[6]з'!L61</f>
        <v>0</v>
      </c>
      <c r="G61" s="348">
        <f>'[6]з'!M61</f>
        <v>0</v>
      </c>
      <c r="H61" s="74"/>
      <c r="I61" s="473"/>
      <c r="J61"/>
      <c r="K61"/>
      <c r="L61"/>
      <c r="M61"/>
      <c r="N61"/>
      <c r="O61"/>
      <c r="P61"/>
      <c r="Q61"/>
      <c r="R61"/>
      <c r="S61"/>
      <c r="T61" s="350"/>
    </row>
    <row r="62" spans="1:20" ht="38.25">
      <c r="A62" s="272">
        <v>1</v>
      </c>
      <c r="B62" s="14" t="s">
        <v>51</v>
      </c>
      <c r="C62" s="273">
        <v>270</v>
      </c>
      <c r="D62" s="273" t="s">
        <v>15</v>
      </c>
      <c r="E62" s="52"/>
      <c r="F62" s="474">
        <f>'[6]з'!F62</f>
        <v>800</v>
      </c>
      <c r="G62" s="91">
        <f>'[6]з'!H62</f>
        <v>30</v>
      </c>
      <c r="H62" s="89">
        <v>814</v>
      </c>
      <c r="I62" s="90">
        <v>46.7</v>
      </c>
      <c r="T62" s="353">
        <f>IF(проверка!T62=0,,"ой")</f>
        <v>0</v>
      </c>
    </row>
    <row r="63" spans="1:20" ht="12.75">
      <c r="A63" s="267">
        <v>2</v>
      </c>
      <c r="B63" s="15" t="s">
        <v>52</v>
      </c>
      <c r="C63" s="267">
        <v>280</v>
      </c>
      <c r="D63" s="267" t="s">
        <v>15</v>
      </c>
      <c r="E63" s="52"/>
      <c r="F63" s="475">
        <f>'[6]з'!F63</f>
        <v>0</v>
      </c>
      <c r="G63" s="69">
        <f>'[6]з'!H63</f>
        <v>0</v>
      </c>
      <c r="H63" s="66"/>
      <c r="I63" s="67"/>
      <c r="T63" s="353">
        <f>IF(проверка!T63=0,,"ой")</f>
        <v>0</v>
      </c>
    </row>
    <row r="64" spans="1:20" ht="12.75">
      <c r="A64" s="273">
        <v>3</v>
      </c>
      <c r="B64" s="16" t="s">
        <v>53</v>
      </c>
      <c r="C64" s="273">
        <v>290</v>
      </c>
      <c r="D64" s="273" t="s">
        <v>31</v>
      </c>
      <c r="E64" s="52"/>
      <c r="F64" s="475">
        <f>'[6]з'!F64</f>
        <v>8300</v>
      </c>
      <c r="G64" s="69">
        <f>'[6]з'!H64</f>
        <v>726</v>
      </c>
      <c r="H64" s="66">
        <v>10080</v>
      </c>
      <c r="I64" s="67">
        <v>797</v>
      </c>
      <c r="T64" s="353">
        <f>IF(проверка!T64=0,,"ой")</f>
        <v>0</v>
      </c>
    </row>
    <row r="65" spans="1:20" ht="12.75" customHeight="1">
      <c r="A65" s="273">
        <v>4</v>
      </c>
      <c r="B65" s="16" t="s">
        <v>54</v>
      </c>
      <c r="C65" s="273">
        <v>300</v>
      </c>
      <c r="D65" s="273" t="s">
        <v>19</v>
      </c>
      <c r="E65" s="52"/>
      <c r="F65" s="475">
        <f>'[6]з'!F65</f>
        <v>0</v>
      </c>
      <c r="G65" s="69">
        <f>'[6]з'!H65</f>
        <v>0</v>
      </c>
      <c r="H65" s="66">
        <v>0</v>
      </c>
      <c r="I65" s="67">
        <v>0</v>
      </c>
      <c r="T65" s="353">
        <f>IF(проверка!T65=0,,"ой")</f>
        <v>0</v>
      </c>
    </row>
    <row r="66" spans="1:20" s="249" customFormat="1" ht="12.75" customHeight="1">
      <c r="A66" s="274">
        <v>5</v>
      </c>
      <c r="B66" s="175" t="s">
        <v>48</v>
      </c>
      <c r="C66" s="248">
        <v>310</v>
      </c>
      <c r="D66" s="248" t="s">
        <v>19</v>
      </c>
      <c r="E66" s="119"/>
      <c r="F66" s="475">
        <f>SUM(F67:F68)</f>
        <v>0</v>
      </c>
      <c r="G66" s="69">
        <f>SUM(G67:G68)</f>
        <v>0</v>
      </c>
      <c r="H66" s="69">
        <f>SUM(H67:H68)</f>
        <v>0</v>
      </c>
      <c r="I66" s="69">
        <f>SUM(I67:I68)</f>
        <v>0</v>
      </c>
      <c r="J66"/>
      <c r="K66"/>
      <c r="L66"/>
      <c r="M66"/>
      <c r="N66"/>
      <c r="O66"/>
      <c r="P66"/>
      <c r="Q66"/>
      <c r="R66"/>
      <c r="S66"/>
      <c r="T66" s="353">
        <f>IF(проверка!T66=0,,"ой")</f>
        <v>0</v>
      </c>
    </row>
    <row r="67" spans="1:20" ht="23.25" customHeight="1">
      <c r="A67" s="275"/>
      <c r="B67" s="177" t="s">
        <v>55</v>
      </c>
      <c r="C67" s="276">
        <v>311</v>
      </c>
      <c r="D67" s="277" t="s">
        <v>56</v>
      </c>
      <c r="E67" s="94"/>
      <c r="F67" s="504">
        <f>'[6]з'!F67</f>
        <v>0</v>
      </c>
      <c r="G67" s="433">
        <f>'[6]з'!H67</f>
        <v>0</v>
      </c>
      <c r="H67" s="141">
        <v>0</v>
      </c>
      <c r="I67" s="142">
        <v>0</v>
      </c>
      <c r="T67" s="353">
        <f>IF(проверка!T67=0,,"ой")</f>
        <v>0</v>
      </c>
    </row>
    <row r="68" spans="1:20" ht="13.5" thickBot="1">
      <c r="A68" s="256"/>
      <c r="B68" s="176" t="s">
        <v>57</v>
      </c>
      <c r="C68" s="278">
        <v>312</v>
      </c>
      <c r="D68" s="279" t="s">
        <v>56</v>
      </c>
      <c r="E68" s="94"/>
      <c r="F68" s="505">
        <f>'[6]з'!F68</f>
        <v>0</v>
      </c>
      <c r="G68" s="436">
        <f>'[6]з'!H68</f>
        <v>0</v>
      </c>
      <c r="H68" s="143">
        <v>0</v>
      </c>
      <c r="I68" s="144"/>
      <c r="T68" s="353">
        <f>IF(проверка!T68=0,,"ой")</f>
        <v>0</v>
      </c>
    </row>
    <row r="69" spans="1:20" s="249" customFormat="1" ht="15.75" thickBot="1">
      <c r="A69" s="269"/>
      <c r="B69" s="179" t="s">
        <v>58</v>
      </c>
      <c r="C69" s="270">
        <v>320</v>
      </c>
      <c r="D69" s="271" t="s">
        <v>19</v>
      </c>
      <c r="E69" s="119"/>
      <c r="F69" s="485"/>
      <c r="G69" s="486">
        <f>SUM(G62:G66)</f>
        <v>756</v>
      </c>
      <c r="H69" s="487"/>
      <c r="I69" s="486">
        <f>SUM(I62:I66)</f>
        <v>843.7</v>
      </c>
      <c r="J69"/>
      <c r="K69"/>
      <c r="L69"/>
      <c r="M69"/>
      <c r="N69"/>
      <c r="O69"/>
      <c r="P69"/>
      <c r="Q69"/>
      <c r="R69"/>
      <c r="S69"/>
      <c r="T69" s="353">
        <f>IF(проверка!T69=0,,"ой")</f>
        <v>0</v>
      </c>
    </row>
    <row r="70" spans="1:20" s="253" customFormat="1" ht="45">
      <c r="A70" s="87"/>
      <c r="B70" s="178" t="s">
        <v>59</v>
      </c>
      <c r="C70" s="74"/>
      <c r="D70" s="88"/>
      <c r="E70" s="74"/>
      <c r="F70" s="348"/>
      <c r="G70" s="348"/>
      <c r="H70" s="74"/>
      <c r="I70" s="74"/>
      <c r="J70" s="522"/>
      <c r="K70"/>
      <c r="L70"/>
      <c r="M70"/>
      <c r="N70"/>
      <c r="O70"/>
      <c r="P70"/>
      <c r="Q70"/>
      <c r="R70"/>
      <c r="S70"/>
      <c r="T70" s="350"/>
    </row>
    <row r="71" spans="1:20" s="249" customFormat="1" ht="12.75">
      <c r="A71" s="280">
        <v>1</v>
      </c>
      <c r="B71" s="281" t="s">
        <v>60</v>
      </c>
      <c r="C71" s="282">
        <v>330</v>
      </c>
      <c r="D71" s="266" t="s">
        <v>15</v>
      </c>
      <c r="E71" s="119"/>
      <c r="F71" s="474">
        <f>SUM(F72:F73)</f>
        <v>101</v>
      </c>
      <c r="G71" s="91">
        <f>SUM(G72:G73)</f>
        <v>416</v>
      </c>
      <c r="H71" s="91">
        <f>SUM(H72:H73)</f>
        <v>116</v>
      </c>
      <c r="I71" s="91">
        <f>SUM(I72:I73)</f>
        <v>548</v>
      </c>
      <c r="J71"/>
      <c r="K71"/>
      <c r="L71"/>
      <c r="M71"/>
      <c r="N71"/>
      <c r="O71"/>
      <c r="P71"/>
      <c r="Q71"/>
      <c r="R71"/>
      <c r="S71"/>
      <c r="T71" s="353">
        <f>IF(проверка!T71=0,,"ой")</f>
        <v>0</v>
      </c>
    </row>
    <row r="72" spans="1:20" ht="12.75">
      <c r="A72" s="256"/>
      <c r="B72" s="283" t="s">
        <v>61</v>
      </c>
      <c r="C72" s="284">
        <v>331</v>
      </c>
      <c r="D72" s="285" t="s">
        <v>15</v>
      </c>
      <c r="E72" s="94"/>
      <c r="F72" s="505">
        <f>'[6]з'!F72</f>
        <v>31</v>
      </c>
      <c r="G72" s="436">
        <f>'[6]з'!H72</f>
        <v>290</v>
      </c>
      <c r="H72" s="143">
        <v>46</v>
      </c>
      <c r="I72" s="144">
        <v>399.5</v>
      </c>
      <c r="T72" s="353">
        <f>IF(проверка!T72=0,,"ой")</f>
        <v>0</v>
      </c>
    </row>
    <row r="73" spans="1:20" ht="12.75">
      <c r="A73" s="256"/>
      <c r="B73" s="286" t="s">
        <v>62</v>
      </c>
      <c r="C73" s="284">
        <v>332</v>
      </c>
      <c r="D73" s="285" t="s">
        <v>15</v>
      </c>
      <c r="E73" s="94"/>
      <c r="F73" s="505">
        <f>'[6]з'!F73</f>
        <v>70</v>
      </c>
      <c r="G73" s="436">
        <f>'[6]з'!H73</f>
        <v>126</v>
      </c>
      <c r="H73" s="143">
        <v>70</v>
      </c>
      <c r="I73" s="144">
        <v>148.5</v>
      </c>
      <c r="T73" s="353">
        <f>IF(проверка!T73=0,,"ой")</f>
        <v>0</v>
      </c>
    </row>
    <row r="74" spans="1:20" ht="12.75">
      <c r="A74" s="237">
        <v>2</v>
      </c>
      <c r="B74" s="287" t="s">
        <v>63</v>
      </c>
      <c r="C74" s="288">
        <v>340</v>
      </c>
      <c r="D74" s="273" t="s">
        <v>15</v>
      </c>
      <c r="E74" s="52"/>
      <c r="F74" s="475">
        <f>'[6]з'!F74</f>
        <v>0</v>
      </c>
      <c r="G74" s="69">
        <f>'[6]з'!H74</f>
        <v>0</v>
      </c>
      <c r="H74" s="66"/>
      <c r="I74" s="67"/>
      <c r="T74" s="353"/>
    </row>
    <row r="75" spans="1:20" ht="12.75">
      <c r="A75" s="17">
        <v>3</v>
      </c>
      <c r="B75" s="287" t="s">
        <v>64</v>
      </c>
      <c r="C75" s="250">
        <v>350</v>
      </c>
      <c r="D75" s="273" t="s">
        <v>15</v>
      </c>
      <c r="E75" s="52"/>
      <c r="F75" s="475">
        <f>'[6]з'!F75</f>
        <v>0</v>
      </c>
      <c r="G75" s="69">
        <f>'[6]з'!H75</f>
        <v>0</v>
      </c>
      <c r="H75" s="66">
        <v>0</v>
      </c>
      <c r="I75" s="67">
        <v>0</v>
      </c>
      <c r="T75" s="353"/>
    </row>
    <row r="76" spans="1:20" ht="12.75">
      <c r="A76" s="254">
        <v>4</v>
      </c>
      <c r="B76" s="287" t="s">
        <v>65</v>
      </c>
      <c r="C76" s="289">
        <v>360</v>
      </c>
      <c r="D76" s="273" t="s">
        <v>15</v>
      </c>
      <c r="E76" s="52"/>
      <c r="F76" s="475">
        <f>'[6]з'!F76</f>
        <v>1500</v>
      </c>
      <c r="G76" s="69">
        <f>'[6]з'!H76</f>
        <v>1226</v>
      </c>
      <c r="H76" s="66">
        <v>1646</v>
      </c>
      <c r="I76" s="67">
        <v>1265.3</v>
      </c>
      <c r="T76" s="353"/>
    </row>
    <row r="77" spans="1:20" ht="12" customHeight="1">
      <c r="A77" s="254">
        <v>5</v>
      </c>
      <c r="B77" s="290" t="s">
        <v>66</v>
      </c>
      <c r="C77" s="273">
        <v>370</v>
      </c>
      <c r="D77" s="273" t="s">
        <v>15</v>
      </c>
      <c r="E77" s="52"/>
      <c r="F77" s="475">
        <f>'[6]з'!F77</f>
        <v>20</v>
      </c>
      <c r="G77" s="69">
        <f>'[6]з'!H77</f>
        <v>30</v>
      </c>
      <c r="H77" s="66">
        <v>20</v>
      </c>
      <c r="I77" s="67">
        <v>47.4</v>
      </c>
      <c r="T77" s="353"/>
    </row>
    <row r="78" spans="1:20" ht="12.75">
      <c r="A78" s="237">
        <v>6</v>
      </c>
      <c r="B78" s="291" t="s">
        <v>67</v>
      </c>
      <c r="C78" s="18">
        <v>380</v>
      </c>
      <c r="D78" s="275" t="s">
        <v>15</v>
      </c>
      <c r="E78" s="52"/>
      <c r="F78" s="475">
        <f>'[6]з'!F78</f>
        <v>78</v>
      </c>
      <c r="G78" s="69">
        <f>'[6]з'!H78</f>
        <v>73</v>
      </c>
      <c r="H78" s="66">
        <v>118</v>
      </c>
      <c r="I78" s="67">
        <v>106.3</v>
      </c>
      <c r="T78" s="353"/>
    </row>
    <row r="79" spans="1:20" ht="25.5" customHeight="1">
      <c r="A79" s="145"/>
      <c r="B79" s="292" t="s">
        <v>68</v>
      </c>
      <c r="C79" s="146">
        <v>381</v>
      </c>
      <c r="D79" s="285" t="s">
        <v>69</v>
      </c>
      <c r="E79" s="94"/>
      <c r="F79" s="505">
        <f>'[6]з'!F79</f>
        <v>50</v>
      </c>
      <c r="G79" s="436">
        <f>'[6]з'!H79</f>
        <v>51</v>
      </c>
      <c r="H79" s="143">
        <v>75</v>
      </c>
      <c r="I79" s="144">
        <v>70.1</v>
      </c>
      <c r="T79" s="353">
        <f>IF(проверка!T79=0,,"ой")</f>
        <v>0</v>
      </c>
    </row>
    <row r="80" spans="1:20" s="249" customFormat="1" ht="12.75">
      <c r="A80" s="293">
        <v>7</v>
      </c>
      <c r="B80" s="281" t="s">
        <v>70</v>
      </c>
      <c r="C80" s="294">
        <v>390</v>
      </c>
      <c r="D80" s="248" t="s">
        <v>71</v>
      </c>
      <c r="E80" s="119"/>
      <c r="F80" s="475">
        <f>SUM(F81:F85)</f>
        <v>17000</v>
      </c>
      <c r="G80" s="69">
        <f>SUM(G81:G85)</f>
        <v>296</v>
      </c>
      <c r="H80" s="69">
        <f>SUM(H81:H85)</f>
        <v>24993</v>
      </c>
      <c r="I80" s="69">
        <f>SUM(I81:I85)</f>
        <v>250</v>
      </c>
      <c r="J80"/>
      <c r="K80"/>
      <c r="L80"/>
      <c r="M80"/>
      <c r="N80"/>
      <c r="O80"/>
      <c r="P80"/>
      <c r="Q80"/>
      <c r="R80"/>
      <c r="S80"/>
      <c r="T80" s="353">
        <f>IF(проверка!T80=0,,"ой")</f>
        <v>0</v>
      </c>
    </row>
    <row r="81" spans="1:20" ht="12.75">
      <c r="A81" s="254"/>
      <c r="B81" s="295" t="s">
        <v>72</v>
      </c>
      <c r="C81" s="296">
        <v>391</v>
      </c>
      <c r="D81" s="285" t="s">
        <v>71</v>
      </c>
      <c r="E81" s="94"/>
      <c r="F81" s="505">
        <f>'[6]з'!F81</f>
        <v>5</v>
      </c>
      <c r="G81" s="436">
        <f>'[6]з'!H81</f>
        <v>10</v>
      </c>
      <c r="H81" s="143">
        <v>5</v>
      </c>
      <c r="I81" s="144">
        <v>6.7</v>
      </c>
      <c r="T81" s="353">
        <f>IF(проверка!T81=0,,"ой")</f>
        <v>0</v>
      </c>
    </row>
    <row r="82" spans="1:20" ht="12.75">
      <c r="A82" s="256"/>
      <c r="B82" s="279" t="s">
        <v>73</v>
      </c>
      <c r="C82" s="296">
        <v>392</v>
      </c>
      <c r="D82" s="285" t="s">
        <v>71</v>
      </c>
      <c r="E82" s="94"/>
      <c r="F82" s="505">
        <f>'[6]з'!F82</f>
        <v>5</v>
      </c>
      <c r="G82" s="436">
        <f>'[6]з'!H82</f>
        <v>5</v>
      </c>
      <c r="H82" s="143">
        <v>5</v>
      </c>
      <c r="I82" s="144">
        <v>5.3</v>
      </c>
      <c r="T82" s="353">
        <f>IF(проверка!T82=0,,"ой")</f>
        <v>0</v>
      </c>
    </row>
    <row r="83" spans="1:20" ht="12.75">
      <c r="A83" s="256"/>
      <c r="B83" s="285" t="s">
        <v>74</v>
      </c>
      <c r="C83" s="296">
        <v>393</v>
      </c>
      <c r="D83" s="285" t="s">
        <v>71</v>
      </c>
      <c r="E83" s="94"/>
      <c r="F83" s="505">
        <f>'[6]з'!F83</f>
        <v>12500</v>
      </c>
      <c r="G83" s="436">
        <f>'[6]з'!H83</f>
        <v>97</v>
      </c>
      <c r="H83" s="143">
        <v>19722</v>
      </c>
      <c r="I83" s="144">
        <v>133.9</v>
      </c>
      <c r="T83" s="353">
        <f>IF(проверка!T83=0,,"ой")</f>
        <v>0</v>
      </c>
    </row>
    <row r="84" spans="1:20" ht="12.75">
      <c r="A84" s="239"/>
      <c r="B84" s="285" t="s">
        <v>75</v>
      </c>
      <c r="C84" s="285">
        <v>394</v>
      </c>
      <c r="D84" s="285" t="s">
        <v>71</v>
      </c>
      <c r="E84" s="94"/>
      <c r="F84" s="505">
        <f>'[6]з'!F84</f>
        <v>0</v>
      </c>
      <c r="G84" s="436">
        <f>'[6]з'!H84</f>
        <v>0</v>
      </c>
      <c r="H84" s="143"/>
      <c r="I84" s="144"/>
      <c r="T84" s="353">
        <f>IF(проверка!T84=0,,"ой")</f>
        <v>0</v>
      </c>
    </row>
    <row r="85" spans="1:20" ht="12.75">
      <c r="A85" s="239"/>
      <c r="B85" s="285" t="s">
        <v>76</v>
      </c>
      <c r="C85" s="285">
        <v>395</v>
      </c>
      <c r="D85" s="285" t="s">
        <v>71</v>
      </c>
      <c r="E85" s="94"/>
      <c r="F85" s="505">
        <f>'[6]з'!F85</f>
        <v>4490</v>
      </c>
      <c r="G85" s="436">
        <f>'[6]з'!H85</f>
        <v>184</v>
      </c>
      <c r="H85" s="143">
        <v>5261</v>
      </c>
      <c r="I85" s="144">
        <v>104.1</v>
      </c>
      <c r="T85" s="353">
        <f>IF(проверка!T85=0,,"ой")</f>
        <v>0</v>
      </c>
    </row>
    <row r="86" spans="1:20" ht="12.75">
      <c r="A86" s="297">
        <v>8</v>
      </c>
      <c r="B86" s="298" t="s">
        <v>77</v>
      </c>
      <c r="C86" s="255">
        <v>400</v>
      </c>
      <c r="D86" s="255" t="s">
        <v>15</v>
      </c>
      <c r="E86" s="181"/>
      <c r="F86" s="506">
        <f>'[6]з'!F86</f>
        <v>1</v>
      </c>
      <c r="G86" s="439"/>
      <c r="H86" s="182">
        <v>1.2</v>
      </c>
      <c r="I86" s="183"/>
      <c r="T86" s="353">
        <f>IF(проверка!T86=0,,"ой")</f>
        <v>0</v>
      </c>
    </row>
    <row r="87" spans="1:20" ht="12.75">
      <c r="A87" s="299"/>
      <c r="B87" s="240"/>
      <c r="C87" s="267">
        <v>401</v>
      </c>
      <c r="D87" s="267" t="s">
        <v>78</v>
      </c>
      <c r="E87" s="52"/>
      <c r="F87" s="475">
        <f>'[6]з'!F87</f>
        <v>600</v>
      </c>
      <c r="G87" s="69">
        <f>'[6]з'!H87</f>
        <v>800</v>
      </c>
      <c r="H87" s="66">
        <v>855</v>
      </c>
      <c r="I87" s="67">
        <v>874.8</v>
      </c>
      <c r="T87" s="353">
        <f>IF(проверка!T87=0,,"ой")</f>
        <v>0</v>
      </c>
    </row>
    <row r="88" spans="1:20" s="371" customFormat="1" ht="12.75">
      <c r="A88" s="375"/>
      <c r="B88" s="301"/>
      <c r="C88" s="376"/>
      <c r="D88" s="377"/>
      <c r="E88" s="378"/>
      <c r="F88" s="507"/>
      <c r="G88" s="186"/>
      <c r="H88" s="1150"/>
      <c r="I88" s="1151"/>
      <c r="J88"/>
      <c r="K88"/>
      <c r="L88"/>
      <c r="M88"/>
      <c r="N88"/>
      <c r="O88"/>
      <c r="P88"/>
      <c r="Q88"/>
      <c r="R88"/>
      <c r="S88"/>
      <c r="T88" s="353">
        <f>IF(проверка!T88=0,,"ой")</f>
        <v>0</v>
      </c>
    </row>
    <row r="89" spans="1:20" ht="12.75">
      <c r="A89" s="237">
        <v>9</v>
      </c>
      <c r="B89" s="287" t="s">
        <v>81</v>
      </c>
      <c r="C89" s="273">
        <v>410</v>
      </c>
      <c r="D89" s="273" t="s">
        <v>15</v>
      </c>
      <c r="E89" s="97"/>
      <c r="F89" s="508">
        <f>'[6]з'!F89</f>
        <v>4</v>
      </c>
      <c r="G89" s="442">
        <f>'[6]з'!H89</f>
        <v>120</v>
      </c>
      <c r="H89" s="93">
        <v>4</v>
      </c>
      <c r="I89" s="98">
        <v>122.7</v>
      </c>
      <c r="T89" s="353">
        <f>IF(проверка!T89=0,,"ой")</f>
        <v>0</v>
      </c>
    </row>
    <row r="90" spans="1:20" s="249" customFormat="1" ht="12.75">
      <c r="A90" s="266">
        <v>10</v>
      </c>
      <c r="B90" s="163" t="s">
        <v>172</v>
      </c>
      <c r="C90" s="266">
        <v>240</v>
      </c>
      <c r="D90" s="266" t="s">
        <v>19</v>
      </c>
      <c r="E90" s="119"/>
      <c r="F90" s="475">
        <f>SUM(F91:F94)</f>
        <v>0</v>
      </c>
      <c r="G90" s="69">
        <f>SUM(G91:G94)</f>
        <v>0</v>
      </c>
      <c r="H90" s="69">
        <f>SUM(H91:H94)</f>
        <v>0</v>
      </c>
      <c r="I90" s="69">
        <f>SUM(I91:I94)</f>
        <v>0</v>
      </c>
      <c r="J90"/>
      <c r="K90"/>
      <c r="L90"/>
      <c r="M90"/>
      <c r="N90"/>
      <c r="O90"/>
      <c r="P90"/>
      <c r="Q90"/>
      <c r="R90"/>
      <c r="S90"/>
      <c r="T90" s="353">
        <f>IF(проверка!T90=0,,"ой")</f>
        <v>0</v>
      </c>
    </row>
    <row r="91" spans="1:20" ht="12.75">
      <c r="A91" s="267"/>
      <c r="B91" s="909" t="s">
        <v>366</v>
      </c>
      <c r="C91" s="268"/>
      <c r="D91" s="268"/>
      <c r="E91" s="52"/>
      <c r="F91" s="500">
        <f>'[6]з'!F91</f>
        <v>0</v>
      </c>
      <c r="G91" s="422">
        <f>'[6]з'!H91</f>
        <v>0</v>
      </c>
      <c r="H91" s="95">
        <v>0</v>
      </c>
      <c r="I91" s="96">
        <v>0</v>
      </c>
      <c r="T91" s="353">
        <f>IF(проверка!T91=0,,"ой")</f>
        <v>0</v>
      </c>
    </row>
    <row r="92" spans="1:20" ht="12.75">
      <c r="A92" s="267"/>
      <c r="B92" s="909" t="s">
        <v>367</v>
      </c>
      <c r="C92" s="268"/>
      <c r="D92" s="268"/>
      <c r="E92" s="52"/>
      <c r="F92" s="500">
        <f>'[6]з'!F92</f>
        <v>0</v>
      </c>
      <c r="G92" s="422">
        <f>'[6]з'!H92</f>
        <v>0</v>
      </c>
      <c r="H92" s="95">
        <v>0</v>
      </c>
      <c r="I92" s="96">
        <v>0</v>
      </c>
      <c r="T92" s="353">
        <f>IF(проверка!T92=0,,"ой")</f>
        <v>0</v>
      </c>
    </row>
    <row r="93" spans="1:20" ht="12.75">
      <c r="A93" s="267"/>
      <c r="B93" s="909"/>
      <c r="C93" s="268"/>
      <c r="D93" s="268"/>
      <c r="E93" s="52"/>
      <c r="F93" s="500">
        <f>'[6]з'!F93</f>
        <v>0</v>
      </c>
      <c r="G93" s="422">
        <f>'[6]з'!H93</f>
        <v>0</v>
      </c>
      <c r="H93" s="95">
        <v>0</v>
      </c>
      <c r="I93" s="96">
        <v>0</v>
      </c>
      <c r="T93" s="353">
        <f>IF(проверка!T93=0,,"ой")</f>
        <v>0</v>
      </c>
    </row>
    <row r="94" spans="1:20" ht="13.5" thickBot="1">
      <c r="A94" s="267"/>
      <c r="B94" s="909"/>
      <c r="C94" s="268"/>
      <c r="D94" s="268"/>
      <c r="E94" s="52"/>
      <c r="F94" s="500">
        <f>'[6]з'!F94</f>
        <v>0</v>
      </c>
      <c r="G94" s="422">
        <f>'[6]з'!H94</f>
        <v>0</v>
      </c>
      <c r="H94" s="95">
        <v>0</v>
      </c>
      <c r="I94" s="96">
        <v>0</v>
      </c>
      <c r="T94" s="353">
        <f>IF(проверка!T94=0,,"ой")</f>
        <v>0</v>
      </c>
    </row>
    <row r="95" spans="1:20" s="249" customFormat="1" ht="15.75" thickBot="1">
      <c r="A95" s="269"/>
      <c r="B95" s="179" t="s">
        <v>82</v>
      </c>
      <c r="C95" s="270">
        <v>430</v>
      </c>
      <c r="D95" s="271" t="s">
        <v>19</v>
      </c>
      <c r="E95" s="119"/>
      <c r="F95" s="471"/>
      <c r="G95" s="73">
        <f>SUM(G86:G90)+G80+SUM(G74:G78)+G71</f>
        <v>2961</v>
      </c>
      <c r="H95" s="180"/>
      <c r="I95" s="73">
        <f>SUM(I86:I90)+I80+SUM(I74:I78)+I71</f>
        <v>3214.5</v>
      </c>
      <c r="J95"/>
      <c r="K95"/>
      <c r="L95"/>
      <c r="M95"/>
      <c r="N95"/>
      <c r="O95"/>
      <c r="P95"/>
      <c r="Q95"/>
      <c r="R95"/>
      <c r="S95"/>
      <c r="T95" s="353">
        <f>IF(проверка!T95=0,,"ой")</f>
        <v>0</v>
      </c>
    </row>
    <row r="96" spans="1:20" s="236" customFormat="1" ht="12.75">
      <c r="A96" s="304" t="s">
        <v>26</v>
      </c>
      <c r="B96" s="305" t="s">
        <v>79</v>
      </c>
      <c r="C96" s="306">
        <v>440</v>
      </c>
      <c r="D96" s="242" t="s">
        <v>80</v>
      </c>
      <c r="E96" s="74"/>
      <c r="F96" s="509">
        <f>'[6]з'!F96</f>
        <v>0</v>
      </c>
      <c r="G96" s="510">
        <f>'[6]з'!H96</f>
        <v>0</v>
      </c>
      <c r="H96" s="489">
        <v>0</v>
      </c>
      <c r="I96" s="490">
        <v>0</v>
      </c>
      <c r="J96"/>
      <c r="K96"/>
      <c r="L96"/>
      <c r="M96"/>
      <c r="N96"/>
      <c r="O96"/>
      <c r="P96"/>
      <c r="Q96"/>
      <c r="R96"/>
      <c r="S96"/>
      <c r="T96" s="353">
        <f>IF(проверка!T96=0,,"ой")</f>
        <v>0</v>
      </c>
    </row>
    <row r="97" spans="1:20" s="253" customFormat="1" ht="15">
      <c r="A97" s="251"/>
      <c r="B97" s="4" t="s">
        <v>83</v>
      </c>
      <c r="C97" s="250"/>
      <c r="D97" s="250"/>
      <c r="E97" s="74"/>
      <c r="F97" s="495"/>
      <c r="G97" s="348"/>
      <c r="H97" s="74"/>
      <c r="I97" s="473"/>
      <c r="J97"/>
      <c r="K97"/>
      <c r="L97"/>
      <c r="M97"/>
      <c r="N97"/>
      <c r="O97"/>
      <c r="P97"/>
      <c r="Q97"/>
      <c r="R97"/>
      <c r="S97"/>
      <c r="T97" s="350"/>
    </row>
    <row r="98" spans="1:20" ht="12.75">
      <c r="A98" s="237">
        <v>1</v>
      </c>
      <c r="B98" s="287" t="s">
        <v>84</v>
      </c>
      <c r="C98" s="307">
        <v>450</v>
      </c>
      <c r="D98" s="267" t="s">
        <v>56</v>
      </c>
      <c r="E98" s="52"/>
      <c r="F98" s="474">
        <f>'[6]з'!F98</f>
        <v>0</v>
      </c>
      <c r="G98" s="91">
        <f>'[6]з'!H98</f>
        <v>0</v>
      </c>
      <c r="H98" s="89">
        <v>0</v>
      </c>
      <c r="I98" s="90">
        <v>0</v>
      </c>
      <c r="T98" s="353">
        <f>IF(проверка!T98=0,,"ой")</f>
        <v>0</v>
      </c>
    </row>
    <row r="99" spans="1:20" ht="12.75">
      <c r="A99" s="239">
        <v>2</v>
      </c>
      <c r="B99" s="308" t="s">
        <v>85</v>
      </c>
      <c r="C99" s="273">
        <v>460</v>
      </c>
      <c r="D99" s="273" t="s">
        <v>56</v>
      </c>
      <c r="E99" s="52"/>
      <c r="F99" s="475">
        <f>'[6]з'!F99</f>
        <v>30</v>
      </c>
      <c r="G99" s="69">
        <f>'[6]з'!H99</f>
        <v>8</v>
      </c>
      <c r="H99" s="66">
        <v>37</v>
      </c>
      <c r="I99" s="67">
        <v>11.5</v>
      </c>
      <c r="T99" s="353">
        <f>IF(проверка!T99=0,,"ой")</f>
        <v>0</v>
      </c>
    </row>
    <row r="100" spans="1:20" ht="12.75">
      <c r="A100" s="20">
        <v>3</v>
      </c>
      <c r="B100" s="309" t="s">
        <v>86</v>
      </c>
      <c r="C100" s="273">
        <v>470</v>
      </c>
      <c r="D100" s="273" t="s">
        <v>56</v>
      </c>
      <c r="E100" s="52"/>
      <c r="F100" s="475">
        <f>'[6]з'!F100</f>
        <v>100</v>
      </c>
      <c r="G100" s="69">
        <f>'[6]з'!H100</f>
        <v>26</v>
      </c>
      <c r="H100" s="66">
        <v>119</v>
      </c>
      <c r="I100" s="67">
        <v>43.2</v>
      </c>
      <c r="T100" s="353">
        <f>IF(проверка!T100=0,,"ой")</f>
        <v>0</v>
      </c>
    </row>
    <row r="101" spans="1:20" ht="12.75">
      <c r="A101" s="17">
        <v>4</v>
      </c>
      <c r="B101" s="287" t="s">
        <v>87</v>
      </c>
      <c r="C101" s="288">
        <v>480</v>
      </c>
      <c r="D101" s="273" t="s">
        <v>88</v>
      </c>
      <c r="E101" s="52"/>
      <c r="F101" s="475">
        <f>'[6]з'!F101</f>
        <v>0</v>
      </c>
      <c r="G101" s="69">
        <f>'[6]з'!H101</f>
        <v>0</v>
      </c>
      <c r="H101" s="66"/>
      <c r="I101" s="67">
        <v>1</v>
      </c>
      <c r="T101" s="353">
        <f>IF(проверка!T101=0,,"ой")</f>
        <v>0</v>
      </c>
    </row>
    <row r="102" spans="1:20" ht="12.75">
      <c r="A102" s="17">
        <v>5</v>
      </c>
      <c r="B102" s="21" t="s">
        <v>89</v>
      </c>
      <c r="C102" s="310">
        <v>490</v>
      </c>
      <c r="D102" s="244" t="s">
        <v>19</v>
      </c>
      <c r="E102" s="52"/>
      <c r="F102" s="475">
        <f>'[6]з'!F102</f>
        <v>0</v>
      </c>
      <c r="G102" s="69">
        <f>'[6]з'!H102</f>
        <v>0</v>
      </c>
      <c r="H102" s="66">
        <v>0</v>
      </c>
      <c r="I102" s="67">
        <v>0</v>
      </c>
      <c r="T102" s="353">
        <f>IF(проверка!T102=0,,"ой")</f>
        <v>0</v>
      </c>
    </row>
    <row r="103" spans="1:20" ht="12.75">
      <c r="A103" s="237">
        <v>6</v>
      </c>
      <c r="B103" s="21" t="s">
        <v>90</v>
      </c>
      <c r="C103" s="310">
        <v>500</v>
      </c>
      <c r="D103" s="244" t="s">
        <v>19</v>
      </c>
      <c r="E103" s="52"/>
      <c r="F103" s="475">
        <f>'[6]з'!F103</f>
        <v>0</v>
      </c>
      <c r="G103" s="69">
        <f>'[6]з'!H103</f>
        <v>0</v>
      </c>
      <c r="H103" s="66">
        <v>0</v>
      </c>
      <c r="I103" s="67">
        <v>0</v>
      </c>
      <c r="T103" s="353">
        <f>IF(проверка!T103=0,,"ой")</f>
        <v>0</v>
      </c>
    </row>
    <row r="104" spans="1:20" ht="12.75">
      <c r="A104" s="237">
        <v>7</v>
      </c>
      <c r="B104" s="21" t="s">
        <v>91</v>
      </c>
      <c r="C104" s="22">
        <v>510</v>
      </c>
      <c r="D104" s="242" t="s">
        <v>92</v>
      </c>
      <c r="E104" s="52"/>
      <c r="F104" s="475">
        <f>'[6]з'!F104</f>
        <v>0</v>
      </c>
      <c r="G104" s="69">
        <f>'[6]з'!H104</f>
        <v>0</v>
      </c>
      <c r="H104" s="66">
        <v>0</v>
      </c>
      <c r="I104" s="67">
        <v>0</v>
      </c>
      <c r="T104" s="353">
        <f>IF(проверка!T104=0,,"ой")</f>
        <v>0</v>
      </c>
    </row>
    <row r="105" spans="1:20" ht="15">
      <c r="A105" s="239">
        <v>8</v>
      </c>
      <c r="B105" s="23" t="s">
        <v>93</v>
      </c>
      <c r="C105" s="24">
        <v>520</v>
      </c>
      <c r="D105" s="25" t="s">
        <v>19</v>
      </c>
      <c r="E105" s="52"/>
      <c r="F105" s="475">
        <f>'[6]з'!F105</f>
        <v>0</v>
      </c>
      <c r="G105" s="69">
        <f>'[6]з'!H105</f>
        <v>0</v>
      </c>
      <c r="H105" s="66">
        <v>0</v>
      </c>
      <c r="I105" s="67">
        <v>0</v>
      </c>
      <c r="T105" s="353">
        <f>IF(проверка!T105=0,,"ой")</f>
        <v>0</v>
      </c>
    </row>
    <row r="106" spans="1:20" ht="12.75">
      <c r="A106" s="237">
        <v>9</v>
      </c>
      <c r="B106" s="21" t="s">
        <v>94</v>
      </c>
      <c r="C106" s="244">
        <v>530</v>
      </c>
      <c r="D106" s="244" t="s">
        <v>19</v>
      </c>
      <c r="E106" s="52"/>
      <c r="F106" s="475">
        <f>'[6]з'!F106</f>
        <v>0</v>
      </c>
      <c r="G106" s="69">
        <f>'[6]з'!H106</f>
        <v>0</v>
      </c>
      <c r="H106" s="66">
        <v>0</v>
      </c>
      <c r="I106" s="67">
        <v>0</v>
      </c>
      <c r="T106" s="353">
        <f>IF(проверка!T106=0,,"ой")</f>
        <v>0</v>
      </c>
    </row>
    <row r="107" spans="1:20" ht="12.75">
      <c r="A107" s="237">
        <v>10</v>
      </c>
      <c r="B107" s="21" t="s">
        <v>95</v>
      </c>
      <c r="C107" s="244">
        <v>540</v>
      </c>
      <c r="D107" s="244" t="s">
        <v>19</v>
      </c>
      <c r="E107" s="52"/>
      <c r="F107" s="475">
        <f>'[6]з'!F107</f>
        <v>0</v>
      </c>
      <c r="G107" s="69">
        <f>'[6]з'!H107</f>
        <v>0</v>
      </c>
      <c r="H107" s="66">
        <v>0</v>
      </c>
      <c r="I107" s="67">
        <v>0</v>
      </c>
      <c r="T107" s="353">
        <f>IF(проверка!T107=0,,"ой")</f>
        <v>0</v>
      </c>
    </row>
    <row r="108" spans="1:20" s="249" customFormat="1" ht="12.75">
      <c r="A108" s="266">
        <v>11</v>
      </c>
      <c r="B108" s="163" t="s">
        <v>172</v>
      </c>
      <c r="C108" s="266">
        <v>240</v>
      </c>
      <c r="D108" s="266" t="s">
        <v>19</v>
      </c>
      <c r="E108" s="119"/>
      <c r="F108" s="475">
        <f>SUM(F109:F112)</f>
        <v>70</v>
      </c>
      <c r="G108" s="69">
        <f>SUM(G109:G112)</f>
        <v>37</v>
      </c>
      <c r="H108" s="69">
        <f aca="true" t="shared" si="0" ref="H108:S108">SUM(H109:H112)</f>
        <v>84</v>
      </c>
      <c r="I108" s="69">
        <f t="shared" si="0"/>
        <v>76</v>
      </c>
      <c r="J108" s="69">
        <f t="shared" si="0"/>
        <v>0</v>
      </c>
      <c r="K108" s="69">
        <f t="shared" si="0"/>
        <v>0</v>
      </c>
      <c r="L108" s="69">
        <f t="shared" si="0"/>
        <v>0</v>
      </c>
      <c r="M108" s="69">
        <f t="shared" si="0"/>
        <v>0</v>
      </c>
      <c r="N108" s="69">
        <f t="shared" si="0"/>
        <v>0</v>
      </c>
      <c r="O108" s="69">
        <f t="shared" si="0"/>
        <v>0</v>
      </c>
      <c r="P108" s="69">
        <f t="shared" si="0"/>
        <v>0</v>
      </c>
      <c r="Q108" s="69">
        <f t="shared" si="0"/>
        <v>0</v>
      </c>
      <c r="R108" s="69">
        <f t="shared" si="0"/>
        <v>0</v>
      </c>
      <c r="S108" s="69">
        <f t="shared" si="0"/>
        <v>0</v>
      </c>
      <c r="T108" s="353">
        <f>IF(проверка!T108=0,,"ой")</f>
        <v>0</v>
      </c>
    </row>
    <row r="109" spans="1:20" ht="12.75">
      <c r="A109" s="267"/>
      <c r="B109" s="909" t="s">
        <v>368</v>
      </c>
      <c r="C109" s="268"/>
      <c r="D109" s="268"/>
      <c r="E109" s="52"/>
      <c r="F109" s="500">
        <f>'[6]з'!F109</f>
        <v>70</v>
      </c>
      <c r="G109" s="422">
        <f>'[6]з'!H109</f>
        <v>24</v>
      </c>
      <c r="H109" s="95">
        <v>84</v>
      </c>
      <c r="I109" s="96">
        <v>29.6</v>
      </c>
      <c r="T109" s="353">
        <f>IF(проверка!T109=0,,"ой")</f>
        <v>0</v>
      </c>
    </row>
    <row r="110" spans="1:20" ht="12.75">
      <c r="A110" s="267"/>
      <c r="B110" s="909" t="s">
        <v>394</v>
      </c>
      <c r="C110" s="268"/>
      <c r="D110" s="268"/>
      <c r="E110" s="52"/>
      <c r="F110" s="500">
        <f>'[6]з'!F110</f>
        <v>0</v>
      </c>
      <c r="G110" s="422">
        <f>'[6]з'!H110</f>
        <v>13</v>
      </c>
      <c r="H110" s="95"/>
      <c r="I110" s="96">
        <v>20.8</v>
      </c>
      <c r="T110" s="353">
        <f>IF(проверка!T110=0,,"ой")</f>
        <v>0</v>
      </c>
    </row>
    <row r="111" spans="1:20" ht="12.75">
      <c r="A111" s="267"/>
      <c r="B111" s="909" t="s">
        <v>395</v>
      </c>
      <c r="C111" s="268"/>
      <c r="D111" s="268"/>
      <c r="E111" s="52"/>
      <c r="F111" s="500">
        <f>'[6]з'!F111</f>
        <v>0</v>
      </c>
      <c r="G111" s="422">
        <f>'[6]з'!H111</f>
        <v>0</v>
      </c>
      <c r="H111" s="95"/>
      <c r="I111" s="96">
        <v>25.6</v>
      </c>
      <c r="T111" s="353">
        <f>IF(проверка!T111=0,,"ой")</f>
        <v>0</v>
      </c>
    </row>
    <row r="112" spans="1:20" ht="12.75">
      <c r="A112" s="267"/>
      <c r="B112" s="909"/>
      <c r="C112" s="268"/>
      <c r="D112" s="268"/>
      <c r="E112" s="52"/>
      <c r="F112" s="500">
        <f>'[6]з'!F112</f>
        <v>0</v>
      </c>
      <c r="G112" s="422">
        <f>'[6]з'!H112</f>
        <v>0</v>
      </c>
      <c r="H112" s="95">
        <v>0</v>
      </c>
      <c r="I112" s="96">
        <v>0</v>
      </c>
      <c r="T112" s="353">
        <f>IF(проверка!T112=0,,"ой")</f>
        <v>0</v>
      </c>
    </row>
    <row r="113" spans="1:20" s="371" customFormat="1" ht="15.75" customHeight="1" thickBot="1">
      <c r="A113" s="379"/>
      <c r="B113" s="189"/>
      <c r="C113" s="380"/>
      <c r="D113" s="381"/>
      <c r="E113" s="378"/>
      <c r="F113" s="511"/>
      <c r="G113" s="193"/>
      <c r="H113" s="1150"/>
      <c r="I113" s="1151"/>
      <c r="J113"/>
      <c r="K113"/>
      <c r="L113"/>
      <c r="M113"/>
      <c r="N113"/>
      <c r="O113"/>
      <c r="P113"/>
      <c r="Q113"/>
      <c r="R113"/>
      <c r="S113"/>
      <c r="T113" s="353">
        <f>IF(проверка!T113=0,,"ой")</f>
        <v>0</v>
      </c>
    </row>
    <row r="114" spans="1:20" s="249" customFormat="1" ht="15.75" thickBot="1">
      <c r="A114" s="269"/>
      <c r="B114" s="179" t="s">
        <v>97</v>
      </c>
      <c r="C114" s="270">
        <v>560</v>
      </c>
      <c r="D114" s="271" t="s">
        <v>19</v>
      </c>
      <c r="E114" s="119"/>
      <c r="F114" s="485"/>
      <c r="G114" s="486">
        <f>SUM(G98:G108)</f>
        <v>71</v>
      </c>
      <c r="H114" s="487"/>
      <c r="I114" s="486">
        <f>SUM(I98:I108)</f>
        <v>131.7</v>
      </c>
      <c r="J114"/>
      <c r="K114"/>
      <c r="L114"/>
      <c r="M114"/>
      <c r="N114"/>
      <c r="O114"/>
      <c r="P114"/>
      <c r="Q114"/>
      <c r="R114"/>
      <c r="S114"/>
      <c r="T114" s="353">
        <f>IF(проверка!T114=0,,"ой")</f>
        <v>0</v>
      </c>
    </row>
    <row r="115" spans="1:20" s="253" customFormat="1" ht="15">
      <c r="A115" s="311"/>
      <c r="B115" s="26" t="s">
        <v>98</v>
      </c>
      <c r="C115" s="312"/>
      <c r="D115" s="238"/>
      <c r="E115" s="74"/>
      <c r="F115" s="495"/>
      <c r="G115" s="348"/>
      <c r="H115" s="74"/>
      <c r="I115" s="473"/>
      <c r="J115"/>
      <c r="K115"/>
      <c r="L115"/>
      <c r="M115"/>
      <c r="N115"/>
      <c r="O115"/>
      <c r="P115"/>
      <c r="Q115"/>
      <c r="R115"/>
      <c r="S115"/>
      <c r="T115" s="350"/>
    </row>
    <row r="116" spans="1:20" ht="12.75">
      <c r="A116" s="239">
        <v>1</v>
      </c>
      <c r="B116" s="23" t="s">
        <v>99</v>
      </c>
      <c r="C116" s="242">
        <v>570</v>
      </c>
      <c r="D116" s="242" t="s">
        <v>15</v>
      </c>
      <c r="E116" s="52"/>
      <c r="F116" s="474">
        <f>'[6]з'!F116</f>
        <v>5000</v>
      </c>
      <c r="G116" s="91">
        <f>'[6]з'!H116</f>
        <v>8</v>
      </c>
      <c r="H116" s="89">
        <v>5109</v>
      </c>
      <c r="I116" s="90">
        <v>11.9</v>
      </c>
      <c r="T116" s="353">
        <f>IF(проверка!T116=0,,"ой")</f>
        <v>0</v>
      </c>
    </row>
    <row r="117" spans="1:20" ht="12.75">
      <c r="A117" s="254">
        <v>2</v>
      </c>
      <c r="B117" s="21" t="s">
        <v>100</v>
      </c>
      <c r="C117" s="244">
        <v>580</v>
      </c>
      <c r="D117" s="244" t="s">
        <v>19</v>
      </c>
      <c r="E117" s="52"/>
      <c r="F117" s="475">
        <f>'[6]з'!F117</f>
        <v>0</v>
      </c>
      <c r="G117" s="69">
        <f>'[6]з'!H117</f>
        <v>0</v>
      </c>
      <c r="H117" s="66"/>
      <c r="I117" s="67"/>
      <c r="T117" s="353">
        <f>IF(проверка!T117=0,,"ой")</f>
        <v>0</v>
      </c>
    </row>
    <row r="118" spans="1:20" s="249" customFormat="1" ht="25.5" customHeight="1">
      <c r="A118" s="293">
        <v>3</v>
      </c>
      <c r="B118" s="196" t="s">
        <v>101</v>
      </c>
      <c r="C118" s="313">
        <v>590</v>
      </c>
      <c r="D118" s="314" t="s">
        <v>15</v>
      </c>
      <c r="E118" s="119"/>
      <c r="F118" s="480">
        <f>SUM(F119:F120)</f>
        <v>550</v>
      </c>
      <c r="G118" s="100">
        <f>SUM(G119:G120)</f>
        <v>13</v>
      </c>
      <c r="H118" s="100">
        <f aca="true" t="shared" si="1" ref="H118:S118">SUM(H119:H120)</f>
        <v>550</v>
      </c>
      <c r="I118" s="100">
        <f t="shared" si="1"/>
        <v>14.9</v>
      </c>
      <c r="J118" s="100">
        <f t="shared" si="1"/>
        <v>0</v>
      </c>
      <c r="K118" s="100">
        <f t="shared" si="1"/>
        <v>0</v>
      </c>
      <c r="L118" s="100">
        <f t="shared" si="1"/>
        <v>0</v>
      </c>
      <c r="M118" s="100">
        <f t="shared" si="1"/>
        <v>0</v>
      </c>
      <c r="N118" s="100">
        <f t="shared" si="1"/>
        <v>0</v>
      </c>
      <c r="O118" s="100">
        <f t="shared" si="1"/>
        <v>0</v>
      </c>
      <c r="P118" s="100">
        <f t="shared" si="1"/>
        <v>0</v>
      </c>
      <c r="Q118" s="100">
        <f t="shared" si="1"/>
        <v>0</v>
      </c>
      <c r="R118" s="100">
        <f t="shared" si="1"/>
        <v>0</v>
      </c>
      <c r="S118" s="100">
        <f t="shared" si="1"/>
        <v>0</v>
      </c>
      <c r="T118" s="353">
        <f>IF(проверка!T118=0,,"ой")</f>
        <v>0</v>
      </c>
    </row>
    <row r="119" spans="1:20" ht="12.75">
      <c r="A119" s="237"/>
      <c r="B119" s="195" t="s">
        <v>102</v>
      </c>
      <c r="C119" s="146">
        <v>591</v>
      </c>
      <c r="D119" s="146" t="s">
        <v>15</v>
      </c>
      <c r="E119" s="52"/>
      <c r="F119" s="505">
        <f>'[6]з'!F119</f>
        <v>0</v>
      </c>
      <c r="G119" s="436">
        <f>'[6]з'!H119</f>
        <v>0</v>
      </c>
      <c r="H119" s="143">
        <v>0</v>
      </c>
      <c r="I119" s="144">
        <v>0</v>
      </c>
      <c r="T119" s="353">
        <f>IF(проверка!T119=0,,"ой")</f>
        <v>0</v>
      </c>
    </row>
    <row r="120" spans="1:20" ht="12.75">
      <c r="A120" s="256"/>
      <c r="B120" s="195" t="s">
        <v>103</v>
      </c>
      <c r="C120" s="146">
        <v>592</v>
      </c>
      <c r="D120" s="146" t="s">
        <v>15</v>
      </c>
      <c r="E120" s="52"/>
      <c r="F120" s="505">
        <f>'[6]з'!F120</f>
        <v>550</v>
      </c>
      <c r="G120" s="436">
        <f>'[6]з'!H120</f>
        <v>13</v>
      </c>
      <c r="H120" s="143">
        <v>550</v>
      </c>
      <c r="I120" s="144">
        <v>14.9</v>
      </c>
      <c r="T120" s="353">
        <f>IF(проверка!T120=0,,"ой")</f>
        <v>0</v>
      </c>
    </row>
    <row r="121" spans="1:20" ht="12.75">
      <c r="A121" s="237">
        <v>4</v>
      </c>
      <c r="B121" s="10" t="s">
        <v>104</v>
      </c>
      <c r="C121" s="27">
        <v>600</v>
      </c>
      <c r="D121" s="27" t="s">
        <v>71</v>
      </c>
      <c r="E121" s="52"/>
      <c r="F121" s="475">
        <f>'[6]з'!F121</f>
        <v>0</v>
      </c>
      <c r="G121" s="69">
        <f>'[6]з'!H121</f>
        <v>0</v>
      </c>
      <c r="H121" s="66">
        <v>0</v>
      </c>
      <c r="I121" s="67">
        <v>0</v>
      </c>
      <c r="T121" s="353">
        <f>IF(проверка!T121=0,,"ой")</f>
        <v>0</v>
      </c>
    </row>
    <row r="122" spans="1:20" ht="12.75">
      <c r="A122" s="237">
        <v>5</v>
      </c>
      <c r="B122" s="10" t="s">
        <v>105</v>
      </c>
      <c r="C122" s="27">
        <v>610</v>
      </c>
      <c r="D122" s="27" t="s">
        <v>106</v>
      </c>
      <c r="E122" s="52"/>
      <c r="F122" s="475">
        <f>'[6]з'!F122</f>
        <v>0</v>
      </c>
      <c r="G122" s="69">
        <f>'[6]з'!H122</f>
        <v>0</v>
      </c>
      <c r="H122" s="66">
        <v>0</v>
      </c>
      <c r="I122" s="67">
        <v>0</v>
      </c>
      <c r="T122" s="353">
        <f>IF(проверка!T122=0,,"ой")</f>
        <v>0</v>
      </c>
    </row>
    <row r="123" spans="1:20" s="249" customFormat="1" ht="12.75">
      <c r="A123" s="266">
        <v>11</v>
      </c>
      <c r="B123" s="163" t="s">
        <v>172</v>
      </c>
      <c r="C123" s="266">
        <v>240</v>
      </c>
      <c r="D123" s="266" t="s">
        <v>19</v>
      </c>
      <c r="E123" s="119"/>
      <c r="F123" s="475">
        <f>SUM(F124:F127)</f>
        <v>0</v>
      </c>
      <c r="G123" s="69">
        <f>SUM(G124:G127)</f>
        <v>0</v>
      </c>
      <c r="H123" s="69">
        <f>SUM(H124:H127)</f>
        <v>0</v>
      </c>
      <c r="I123" s="69">
        <f>SUM(I124:I127)</f>
        <v>0</v>
      </c>
      <c r="J123"/>
      <c r="K123"/>
      <c r="L123"/>
      <c r="M123"/>
      <c r="N123"/>
      <c r="O123"/>
      <c r="P123"/>
      <c r="Q123"/>
      <c r="R123"/>
      <c r="S123"/>
      <c r="T123" s="353">
        <f>IF(проверка!T123=0,,"ой")</f>
        <v>0</v>
      </c>
    </row>
    <row r="124" spans="1:20" ht="12.75">
      <c r="A124" s="267"/>
      <c r="B124" s="909"/>
      <c r="C124" s="268"/>
      <c r="D124" s="268"/>
      <c r="E124" s="52"/>
      <c r="F124" s="500">
        <f>'[6]з'!F124</f>
        <v>0</v>
      </c>
      <c r="G124" s="422">
        <f>'[6]з'!H124</f>
        <v>0</v>
      </c>
      <c r="H124" s="95">
        <v>0</v>
      </c>
      <c r="I124" s="96">
        <v>0</v>
      </c>
      <c r="T124" s="353">
        <f>IF(проверка!T124=0,,"ой")</f>
        <v>0</v>
      </c>
    </row>
    <row r="125" spans="1:20" ht="12.75">
      <c r="A125" s="267"/>
      <c r="B125" s="909"/>
      <c r="C125" s="268"/>
      <c r="D125" s="268"/>
      <c r="E125" s="52"/>
      <c r="F125" s="500">
        <f>'[6]з'!F125</f>
        <v>0</v>
      </c>
      <c r="G125" s="422">
        <f>'[6]з'!H125</f>
        <v>0</v>
      </c>
      <c r="H125" s="95">
        <v>0</v>
      </c>
      <c r="I125" s="96">
        <v>0</v>
      </c>
      <c r="T125" s="353">
        <f>IF(проверка!T125=0,,"ой")</f>
        <v>0</v>
      </c>
    </row>
    <row r="126" spans="1:20" ht="12.75">
      <c r="A126" s="267"/>
      <c r="B126" s="909"/>
      <c r="C126" s="268"/>
      <c r="D126" s="268"/>
      <c r="E126" s="52"/>
      <c r="F126" s="500">
        <f>'[6]з'!F126</f>
        <v>0</v>
      </c>
      <c r="G126" s="422">
        <f>'[6]з'!H126</f>
        <v>0</v>
      </c>
      <c r="H126" s="95">
        <v>0</v>
      </c>
      <c r="I126" s="96">
        <v>0</v>
      </c>
      <c r="T126" s="353">
        <f>IF(проверка!T126=0,,"ой")</f>
        <v>0</v>
      </c>
    </row>
    <row r="127" spans="1:20" ht="13.5" thickBot="1">
      <c r="A127" s="267"/>
      <c r="B127" s="909"/>
      <c r="C127" s="268"/>
      <c r="D127" s="268"/>
      <c r="E127" s="52"/>
      <c r="F127" s="500">
        <f>'[6]з'!F127</f>
        <v>0</v>
      </c>
      <c r="G127" s="422">
        <f>'[6]з'!H127</f>
        <v>0</v>
      </c>
      <c r="H127" s="95">
        <v>0</v>
      </c>
      <c r="I127" s="96">
        <v>0</v>
      </c>
      <c r="T127" s="353">
        <f>IF(проверка!T127=0,,"ой")</f>
        <v>0</v>
      </c>
    </row>
    <row r="128" spans="1:20" s="249" customFormat="1" ht="15.75" thickBot="1">
      <c r="A128" s="269"/>
      <c r="B128" s="179" t="s">
        <v>107</v>
      </c>
      <c r="C128" s="270">
        <v>630</v>
      </c>
      <c r="D128" s="271" t="s">
        <v>19</v>
      </c>
      <c r="E128" s="119"/>
      <c r="F128" s="471"/>
      <c r="G128" s="73">
        <f>SUM(G121:G123)+G118+G117+G116</f>
        <v>21</v>
      </c>
      <c r="H128" s="180"/>
      <c r="I128" s="73">
        <f>SUM(I121:I123)+I118+I117+I116</f>
        <v>26.8</v>
      </c>
      <c r="J128"/>
      <c r="K128"/>
      <c r="L128"/>
      <c r="M128"/>
      <c r="N128"/>
      <c r="O128"/>
      <c r="P128"/>
      <c r="Q128"/>
      <c r="R128"/>
      <c r="S128"/>
      <c r="T128" s="353">
        <f>IF(проверка!T128=0,,"ой")</f>
        <v>0</v>
      </c>
    </row>
    <row r="129" spans="1:20" s="253" customFormat="1" ht="15">
      <c r="A129" s="251"/>
      <c r="B129" s="28" t="s">
        <v>108</v>
      </c>
      <c r="C129" s="29"/>
      <c r="D129" s="250"/>
      <c r="E129" s="74"/>
      <c r="F129" s="495"/>
      <c r="G129" s="348"/>
      <c r="H129" s="74"/>
      <c r="I129" s="473"/>
      <c r="J129"/>
      <c r="K129"/>
      <c r="L129"/>
      <c r="M129"/>
      <c r="N129"/>
      <c r="O129"/>
      <c r="P129"/>
      <c r="Q129"/>
      <c r="R129"/>
      <c r="S129"/>
      <c r="T129" s="350"/>
    </row>
    <row r="130" spans="1:20" ht="12.75">
      <c r="A130" s="239">
        <v>1</v>
      </c>
      <c r="B130" s="30" t="s">
        <v>109</v>
      </c>
      <c r="C130" s="27">
        <v>640</v>
      </c>
      <c r="D130" s="267" t="s">
        <v>15</v>
      </c>
      <c r="E130" s="52"/>
      <c r="F130" s="474">
        <f>'[6]з'!F130</f>
        <v>0</v>
      </c>
      <c r="G130" s="91">
        <f>'[6]з'!H130</f>
        <v>75</v>
      </c>
      <c r="H130" s="89">
        <v>0</v>
      </c>
      <c r="I130" s="90">
        <v>75.7</v>
      </c>
      <c r="T130" s="353">
        <f>IF(проверка!T130=0,,"ой")</f>
        <v>0</v>
      </c>
    </row>
    <row r="131" spans="1:20" ht="12.75">
      <c r="A131" s="237">
        <v>2</v>
      </c>
      <c r="B131" s="10" t="s">
        <v>110</v>
      </c>
      <c r="C131" s="19">
        <v>650</v>
      </c>
      <c r="D131" s="267" t="s">
        <v>19</v>
      </c>
      <c r="E131" s="52"/>
      <c r="F131" s="475">
        <f>'[6]з'!F131</f>
        <v>0</v>
      </c>
      <c r="G131" s="69">
        <f>'[6]з'!H131</f>
        <v>36</v>
      </c>
      <c r="H131" s="66">
        <v>0</v>
      </c>
      <c r="I131" s="67">
        <v>35.4</v>
      </c>
      <c r="T131" s="353">
        <f>IF(проверка!T131=0,,"ой")</f>
        <v>0</v>
      </c>
    </row>
    <row r="132" spans="1:20" ht="12.75">
      <c r="A132" s="239">
        <v>3</v>
      </c>
      <c r="B132" s="31" t="s">
        <v>111</v>
      </c>
      <c r="C132" s="27">
        <v>660</v>
      </c>
      <c r="D132" s="273" t="s">
        <v>19</v>
      </c>
      <c r="E132" s="52"/>
      <c r="F132" s="475">
        <f>'[6]з'!F132</f>
        <v>0</v>
      </c>
      <c r="G132" s="69">
        <f>'[6]з'!H132</f>
        <v>4</v>
      </c>
      <c r="H132" s="66">
        <v>0</v>
      </c>
      <c r="I132" s="67">
        <v>4</v>
      </c>
      <c r="T132" s="353">
        <f>IF(проверка!T132=0,,"ой")</f>
        <v>0</v>
      </c>
    </row>
    <row r="133" spans="1:20" ht="12.75">
      <c r="A133" s="254">
        <v>4</v>
      </c>
      <c r="B133" s="31" t="s">
        <v>112</v>
      </c>
      <c r="C133" s="19">
        <v>670</v>
      </c>
      <c r="D133" s="273" t="s">
        <v>19</v>
      </c>
      <c r="E133" s="52"/>
      <c r="F133" s="475">
        <f>'[6]з'!F133</f>
        <v>0</v>
      </c>
      <c r="G133" s="69">
        <f>'[6]з'!H133</f>
        <v>130</v>
      </c>
      <c r="H133" s="66">
        <v>0</v>
      </c>
      <c r="I133" s="67">
        <v>64.2</v>
      </c>
      <c r="T133" s="353">
        <f>IF(проверка!T133=0,,"ой")</f>
        <v>0</v>
      </c>
    </row>
    <row r="134" spans="1:20" s="249" customFormat="1" ht="12.75">
      <c r="A134" s="266">
        <v>11</v>
      </c>
      <c r="B134" s="163" t="s">
        <v>172</v>
      </c>
      <c r="C134" s="266">
        <v>240</v>
      </c>
      <c r="D134" s="266" t="s">
        <v>19</v>
      </c>
      <c r="E134" s="119"/>
      <c r="F134" s="475">
        <f>SUM(F135:F138)</f>
        <v>0</v>
      </c>
      <c r="G134" s="69">
        <f>SUM(G135:G138)</f>
        <v>0</v>
      </c>
      <c r="H134" s="70">
        <f>SUM(H135:H138)</f>
        <v>0</v>
      </c>
      <c r="I134" s="71">
        <f>SUM(I135:I138)</f>
        <v>1.9</v>
      </c>
      <c r="J134"/>
      <c r="K134"/>
      <c r="L134"/>
      <c r="M134"/>
      <c r="N134"/>
      <c r="O134"/>
      <c r="P134"/>
      <c r="Q134"/>
      <c r="R134"/>
      <c r="S134"/>
      <c r="T134" s="353">
        <f>IF(проверка!T134=0,,"ой")</f>
        <v>0</v>
      </c>
    </row>
    <row r="135" spans="1:20" ht="12.75">
      <c r="A135" s="267"/>
      <c r="B135" s="909" t="s">
        <v>369</v>
      </c>
      <c r="C135" s="268"/>
      <c r="D135" s="268"/>
      <c r="E135" s="52"/>
      <c r="F135" s="500">
        <f>'[6]з'!F135</f>
        <v>0</v>
      </c>
      <c r="G135" s="422">
        <f>'[6]з'!H135</f>
        <v>0</v>
      </c>
      <c r="H135" s="95">
        <v>0</v>
      </c>
      <c r="I135" s="96">
        <v>0</v>
      </c>
      <c r="T135" s="353">
        <f>IF(проверка!T135=0,,"ой")</f>
        <v>0</v>
      </c>
    </row>
    <row r="136" spans="1:20" ht="12.75">
      <c r="A136" s="267"/>
      <c r="B136" s="909" t="s">
        <v>370</v>
      </c>
      <c r="C136" s="268"/>
      <c r="D136" s="268"/>
      <c r="E136" s="52"/>
      <c r="F136" s="500">
        <f>'[6]з'!F136</f>
        <v>0</v>
      </c>
      <c r="G136" s="422">
        <f>'[6]з'!H136</f>
        <v>0</v>
      </c>
      <c r="H136" s="95">
        <v>0</v>
      </c>
      <c r="I136" s="96"/>
      <c r="T136" s="353">
        <f>IF(проверка!T136=0,,"ой")</f>
        <v>0</v>
      </c>
    </row>
    <row r="137" spans="1:20" ht="12.75">
      <c r="A137" s="267"/>
      <c r="B137" s="909" t="s">
        <v>398</v>
      </c>
      <c r="C137" s="268"/>
      <c r="D137" s="268"/>
      <c r="E137" s="52"/>
      <c r="F137" s="500">
        <f>'[6]з'!F137</f>
        <v>0</v>
      </c>
      <c r="G137" s="422">
        <f>'[6]з'!H137</f>
        <v>0</v>
      </c>
      <c r="H137" s="95">
        <v>0</v>
      </c>
      <c r="I137" s="96">
        <v>1.9</v>
      </c>
      <c r="T137" s="353">
        <f>IF(проверка!T137=0,,"ой")</f>
        <v>0</v>
      </c>
    </row>
    <row r="138" spans="1:20" ht="13.5" thickBot="1">
      <c r="A138" s="267"/>
      <c r="B138" s="909"/>
      <c r="C138" s="268"/>
      <c r="D138" s="268"/>
      <c r="E138" s="52"/>
      <c r="F138" s="500">
        <f>'[6]з'!F138</f>
        <v>0</v>
      </c>
      <c r="G138" s="422">
        <f>'[6]з'!H138</f>
        <v>0</v>
      </c>
      <c r="H138" s="95">
        <v>0</v>
      </c>
      <c r="I138" s="96">
        <v>0</v>
      </c>
      <c r="T138" s="353">
        <f>IF(проверка!T138=0,,"ой")</f>
        <v>0</v>
      </c>
    </row>
    <row r="139" spans="1:20" s="249" customFormat="1" ht="15.75" thickBot="1">
      <c r="A139" s="269"/>
      <c r="B139" s="179" t="s">
        <v>113</v>
      </c>
      <c r="C139" s="270">
        <v>690</v>
      </c>
      <c r="D139" s="271" t="s">
        <v>19</v>
      </c>
      <c r="E139" s="119"/>
      <c r="F139" s="471">
        <f>SUM(F130:F134)</f>
        <v>0</v>
      </c>
      <c r="G139" s="73">
        <f>SUM(G130:G134)</f>
        <v>245</v>
      </c>
      <c r="H139" s="180">
        <f>SUM(H130:H134)</f>
        <v>0</v>
      </c>
      <c r="I139" s="472">
        <f>SUM(I130:I134)</f>
        <v>181.20000000000002</v>
      </c>
      <c r="J139"/>
      <c r="K139"/>
      <c r="L139"/>
      <c r="M139"/>
      <c r="N139"/>
      <c r="O139"/>
      <c r="P139"/>
      <c r="Q139"/>
      <c r="R139"/>
      <c r="S139"/>
      <c r="T139" s="353">
        <f>IF(проверка!T139=0,,"ой")</f>
        <v>0</v>
      </c>
    </row>
    <row r="140" spans="1:20" s="249" customFormat="1" ht="31.5" customHeight="1" thickBot="1">
      <c r="A140" s="269"/>
      <c r="B140" s="197" t="s">
        <v>114</v>
      </c>
      <c r="C140" s="270">
        <v>700</v>
      </c>
      <c r="D140" s="271"/>
      <c r="E140" s="119"/>
      <c r="F140" s="471"/>
      <c r="G140" s="73">
        <f>'[6]з'!H140</f>
        <v>21795</v>
      </c>
      <c r="H140" s="201"/>
      <c r="I140" s="1198">
        <v>20163.2</v>
      </c>
      <c r="J140"/>
      <c r="K140"/>
      <c r="L140"/>
      <c r="M140"/>
      <c r="N140"/>
      <c r="O140"/>
      <c r="P140"/>
      <c r="Q140"/>
      <c r="R140"/>
      <c r="S140"/>
      <c r="T140" s="353">
        <f>IF(проверка!T140=0,,"ой")</f>
        <v>0</v>
      </c>
    </row>
    <row r="141" spans="1:20" ht="13.5" thickBot="1">
      <c r="A141" s="299" t="s">
        <v>26</v>
      </c>
      <c r="B141" s="287" t="s">
        <v>115</v>
      </c>
      <c r="C141" s="32">
        <v>701</v>
      </c>
      <c r="D141" s="103"/>
      <c r="E141" s="52"/>
      <c r="F141" s="512">
        <f>'[6]з'!F141</f>
        <v>0</v>
      </c>
      <c r="G141" s="445">
        <f>'[6]з'!H141</f>
        <v>206</v>
      </c>
      <c r="H141" s="198">
        <v>0</v>
      </c>
      <c r="I141" s="199">
        <v>213.7</v>
      </c>
      <c r="T141" s="353">
        <f>IF(проверка!T141=0,,"ой")</f>
        <v>0</v>
      </c>
    </row>
    <row r="142" spans="1:20" s="249" customFormat="1" ht="17.25" customHeight="1" thickBot="1">
      <c r="A142" s="269"/>
      <c r="B142" s="197" t="s">
        <v>116</v>
      </c>
      <c r="C142" s="270">
        <v>710</v>
      </c>
      <c r="D142" s="271"/>
      <c r="E142" s="119"/>
      <c r="F142" s="471"/>
      <c r="G142" s="73">
        <f>'[6]з'!H142</f>
        <v>6060</v>
      </c>
      <c r="H142" s="201"/>
      <c r="I142" s="481">
        <v>5611</v>
      </c>
      <c r="J142"/>
      <c r="K142"/>
      <c r="L142"/>
      <c r="M142"/>
      <c r="N142"/>
      <c r="O142"/>
      <c r="P142"/>
      <c r="Q142"/>
      <c r="R142"/>
      <c r="S142"/>
      <c r="T142" s="353">
        <f>IF(проверка!T142=0,,"ой")</f>
        <v>0</v>
      </c>
    </row>
    <row r="143" spans="1:20" ht="12.75">
      <c r="A143" s="299"/>
      <c r="B143" s="287"/>
      <c r="C143" s="32"/>
      <c r="D143" s="206"/>
      <c r="E143" s="162"/>
      <c r="F143" s="513">
        <f>'[6]з'!F143</f>
        <v>0</v>
      </c>
      <c r="G143" s="448">
        <f>'[6]з'!H143</f>
        <v>0</v>
      </c>
      <c r="H143" s="207">
        <v>0</v>
      </c>
      <c r="I143" s="1199">
        <v>0</v>
      </c>
      <c r="T143" s="353">
        <f>IF(проверка!T143=0,,"ой")</f>
        <v>0</v>
      </c>
    </row>
    <row r="144" spans="1:20" ht="10.5" customHeight="1" thickBot="1">
      <c r="A144" s="202"/>
      <c r="B144" s="203"/>
      <c r="C144" s="204"/>
      <c r="D144" s="205"/>
      <c r="E144" s="52"/>
      <c r="F144" s="514"/>
      <c r="G144" s="349"/>
      <c r="H144" s="330"/>
      <c r="I144" s="321"/>
      <c r="T144" s="350"/>
    </row>
    <row r="145" spans="1:20" s="392" customFormat="1" ht="52.5" customHeight="1" thickBot="1">
      <c r="A145" s="903"/>
      <c r="B145" s="904" t="s">
        <v>173</v>
      </c>
      <c r="C145" s="905">
        <v>720</v>
      </c>
      <c r="D145" s="906"/>
      <c r="E145" s="390"/>
      <c r="F145" s="907"/>
      <c r="G145" s="908">
        <f>G18+G58+G69+G95+G114+G128+G139+G140+G142</f>
        <v>35422</v>
      </c>
      <c r="H145" s="491"/>
      <c r="I145" s="908">
        <f>I18+I58+I69+I95+I114+I128+I139+I140+I142</f>
        <v>33241.9</v>
      </c>
      <c r="J145" s="622"/>
      <c r="K145" s="622"/>
      <c r="L145" s="622"/>
      <c r="M145" s="622"/>
      <c r="N145" s="622"/>
      <c r="O145" s="622"/>
      <c r="P145" s="622"/>
      <c r="Q145" s="622"/>
      <c r="R145" s="622"/>
      <c r="S145" s="622"/>
      <c r="T145" s="370">
        <f>IF(проверка!T145=0,,"ой")</f>
        <v>0</v>
      </c>
    </row>
    <row r="146" spans="1:20" s="253" customFormat="1" ht="18">
      <c r="A146" s="289"/>
      <c r="B146" s="33" t="s">
        <v>117</v>
      </c>
      <c r="C146" s="315"/>
      <c r="D146" s="315"/>
      <c r="E146" s="216"/>
      <c r="F146" s="348"/>
      <c r="G146" s="348"/>
      <c r="H146" s="74"/>
      <c r="I146" s="74"/>
      <c r="J146" s="522"/>
      <c r="K146"/>
      <c r="L146"/>
      <c r="M146"/>
      <c r="N146"/>
      <c r="O146"/>
      <c r="P146"/>
      <c r="Q146"/>
      <c r="R146"/>
      <c r="S146"/>
      <c r="T146" s="350"/>
    </row>
    <row r="147" spans="1:20" s="253" customFormat="1" ht="45">
      <c r="A147" s="316"/>
      <c r="B147" s="34" t="s">
        <v>118</v>
      </c>
      <c r="C147" s="317"/>
      <c r="D147" s="316"/>
      <c r="E147" s="74"/>
      <c r="F147" s="348"/>
      <c r="G147" s="348"/>
      <c r="H147" s="74"/>
      <c r="I147" s="74"/>
      <c r="J147" s="522"/>
      <c r="K147"/>
      <c r="L147"/>
      <c r="M147"/>
      <c r="N147"/>
      <c r="O147"/>
      <c r="P147"/>
      <c r="Q147"/>
      <c r="R147"/>
      <c r="S147"/>
      <c r="T147" s="350"/>
    </row>
    <row r="148" spans="1:20" ht="12.75">
      <c r="A148" s="256">
        <v>1</v>
      </c>
      <c r="B148" s="308" t="s">
        <v>60</v>
      </c>
      <c r="C148" s="242">
        <v>730</v>
      </c>
      <c r="D148" s="267" t="s">
        <v>15</v>
      </c>
      <c r="E148" s="52"/>
      <c r="F148" s="474">
        <f>'[6]з'!F148</f>
        <v>10</v>
      </c>
      <c r="G148" s="91">
        <f>'[6]з'!H148</f>
        <v>26</v>
      </c>
      <c r="H148" s="89">
        <v>5</v>
      </c>
      <c r="I148" s="90">
        <v>42.9</v>
      </c>
      <c r="T148" s="353">
        <f>IF(проверка!T148=0,,"ой")</f>
        <v>0</v>
      </c>
    </row>
    <row r="149" spans="1:20" ht="12.75">
      <c r="A149" s="237"/>
      <c r="B149" s="292" t="s">
        <v>119</v>
      </c>
      <c r="C149" s="146">
        <v>731</v>
      </c>
      <c r="D149" s="146" t="s">
        <v>15</v>
      </c>
      <c r="E149" s="52"/>
      <c r="F149" s="500">
        <f>'[6]з'!F149</f>
        <v>10</v>
      </c>
      <c r="G149" s="422">
        <f>'[6]з'!H149</f>
        <v>26</v>
      </c>
      <c r="H149" s="95">
        <v>5</v>
      </c>
      <c r="I149" s="96">
        <v>42.9</v>
      </c>
      <c r="T149" s="353">
        <f>IF(проверка!T149=0,,"ой")</f>
        <v>0</v>
      </c>
    </row>
    <row r="150" spans="1:20" ht="12.75">
      <c r="A150" s="237">
        <v>2</v>
      </c>
      <c r="B150" s="290" t="s">
        <v>64</v>
      </c>
      <c r="C150" s="19">
        <v>740</v>
      </c>
      <c r="D150" s="19" t="s">
        <v>15</v>
      </c>
      <c r="E150" s="52"/>
      <c r="F150" s="475">
        <f>'[6]з'!F150</f>
        <v>0</v>
      </c>
      <c r="G150" s="69">
        <f>'[6]з'!H150</f>
        <v>0</v>
      </c>
      <c r="H150" s="66"/>
      <c r="I150" s="67"/>
      <c r="T150" s="353">
        <f>IF(проверка!T150=0,,"ой")</f>
        <v>0</v>
      </c>
    </row>
    <row r="151" spans="1:20" ht="12.75">
      <c r="A151" s="237">
        <v>3</v>
      </c>
      <c r="B151" s="290" t="s">
        <v>65</v>
      </c>
      <c r="C151" s="19">
        <v>750</v>
      </c>
      <c r="D151" s="19" t="s">
        <v>15</v>
      </c>
      <c r="E151" s="52"/>
      <c r="F151" s="475">
        <f>'[6]з'!F151</f>
        <v>156</v>
      </c>
      <c r="G151" s="69">
        <f>'[6]з'!H151</f>
        <v>118</v>
      </c>
      <c r="H151" s="66">
        <v>161</v>
      </c>
      <c r="I151" s="67">
        <v>126.9</v>
      </c>
      <c r="T151" s="353">
        <f>IF(проверка!T151=0,,"ой")</f>
        <v>0</v>
      </c>
    </row>
    <row r="152" spans="1:20" ht="12.75">
      <c r="A152" s="237">
        <v>4</v>
      </c>
      <c r="B152" s="290" t="s">
        <v>66</v>
      </c>
      <c r="C152" s="19">
        <v>760</v>
      </c>
      <c r="D152" s="19" t="s">
        <v>15</v>
      </c>
      <c r="E152" s="52"/>
      <c r="F152" s="475">
        <f>'[6]з'!F152</f>
        <v>5</v>
      </c>
      <c r="G152" s="69">
        <f>'[6]з'!H152</f>
        <v>8</v>
      </c>
      <c r="H152" s="66">
        <v>7</v>
      </c>
      <c r="I152" s="67">
        <v>16.2</v>
      </c>
      <c r="T152" s="353">
        <f>IF(проверка!T152=0,,"ой")</f>
        <v>0</v>
      </c>
    </row>
    <row r="153" spans="1:20" ht="12.75">
      <c r="A153" s="237">
        <v>5</v>
      </c>
      <c r="B153" s="243" t="s">
        <v>120</v>
      </c>
      <c r="C153" s="19">
        <v>770</v>
      </c>
      <c r="D153" s="19" t="s">
        <v>15</v>
      </c>
      <c r="E153" s="52"/>
      <c r="F153" s="475">
        <f>'[6]з'!F153</f>
        <v>6</v>
      </c>
      <c r="G153" s="69">
        <f>'[6]з'!H153</f>
        <v>6</v>
      </c>
      <c r="H153" s="66">
        <v>8</v>
      </c>
      <c r="I153" s="67">
        <v>6.9</v>
      </c>
      <c r="T153" s="353">
        <f>IF(проверка!T153=0,,"ой")</f>
        <v>0</v>
      </c>
    </row>
    <row r="154" spans="1:20" ht="12.75">
      <c r="A154" s="256"/>
      <c r="B154" s="292" t="s">
        <v>121</v>
      </c>
      <c r="C154" s="146">
        <v>771</v>
      </c>
      <c r="D154" s="146" t="s">
        <v>15</v>
      </c>
      <c r="E154" s="52"/>
      <c r="F154" s="500">
        <f>'[6]з'!F154</f>
        <v>5</v>
      </c>
      <c r="G154" s="422">
        <f>'[6]з'!H154</f>
        <v>5</v>
      </c>
      <c r="H154" s="95">
        <v>5</v>
      </c>
      <c r="I154" s="96">
        <v>4.7</v>
      </c>
      <c r="T154" s="353">
        <f>IF(проверка!T154=0,,"ой")</f>
        <v>0</v>
      </c>
    </row>
    <row r="155" spans="1:20" s="371" customFormat="1" ht="12.75">
      <c r="A155" s="382"/>
      <c r="B155" s="910"/>
      <c r="C155" s="383"/>
      <c r="D155" s="377"/>
      <c r="E155" s="378"/>
      <c r="F155" s="507"/>
      <c r="G155" s="186"/>
      <c r="H155" s="1150"/>
      <c r="I155" s="1151"/>
      <c r="J155"/>
      <c r="K155"/>
      <c r="L155"/>
      <c r="M155"/>
      <c r="N155"/>
      <c r="O155"/>
      <c r="P155"/>
      <c r="Q155"/>
      <c r="R155"/>
      <c r="S155"/>
      <c r="T155" s="353">
        <f>IF(проверка!T155=0,,"ой")</f>
        <v>0</v>
      </c>
    </row>
    <row r="156" spans="1:20" ht="12.75">
      <c r="A156" s="239">
        <v>6</v>
      </c>
      <c r="B156" s="318" t="s">
        <v>122</v>
      </c>
      <c r="C156" s="19">
        <v>780</v>
      </c>
      <c r="D156" s="19" t="s">
        <v>15</v>
      </c>
      <c r="E156" s="52"/>
      <c r="F156" s="475">
        <f>'[6]з'!F156</f>
        <v>0</v>
      </c>
      <c r="G156" s="69">
        <f>'[6]з'!H156</f>
        <v>0</v>
      </c>
      <c r="H156" s="1200">
        <v>0</v>
      </c>
      <c r="I156" s="1201">
        <v>0</v>
      </c>
      <c r="T156" s="353">
        <f>IF(проверка!T156=0,,"ой")</f>
        <v>0</v>
      </c>
    </row>
    <row r="157" spans="1:20" ht="12.75">
      <c r="A157" s="237">
        <v>7</v>
      </c>
      <c r="B157" s="243" t="s">
        <v>123</v>
      </c>
      <c r="C157" s="19">
        <v>790</v>
      </c>
      <c r="D157" s="19" t="s">
        <v>15</v>
      </c>
      <c r="E157" s="52"/>
      <c r="F157" s="475">
        <f>'[6]з'!F157</f>
        <v>0</v>
      </c>
      <c r="G157" s="69">
        <f>'[6]з'!H157</f>
        <v>0</v>
      </c>
      <c r="H157" s="1200">
        <v>0</v>
      </c>
      <c r="I157" s="1201">
        <v>0</v>
      </c>
      <c r="T157" s="353">
        <f>IF(проверка!T157=0,,"ой")</f>
        <v>0</v>
      </c>
    </row>
    <row r="158" spans="1:20" s="249" customFormat="1" ht="12.75">
      <c r="A158" s="266">
        <v>8</v>
      </c>
      <c r="B158" s="163" t="s">
        <v>172</v>
      </c>
      <c r="C158" s="266">
        <v>800</v>
      </c>
      <c r="D158" s="266" t="s">
        <v>19</v>
      </c>
      <c r="E158" s="119"/>
      <c r="F158" s="475">
        <f>SUM(F159:F162)</f>
        <v>0</v>
      </c>
      <c r="G158" s="69">
        <f>SUM(G159:G162)</f>
        <v>0</v>
      </c>
      <c r="H158" s="475">
        <f>SUM(H159:H162)</f>
        <v>0</v>
      </c>
      <c r="I158" s="69">
        <f>SUM(I159:I162)</f>
        <v>0</v>
      </c>
      <c r="J158"/>
      <c r="K158"/>
      <c r="L158"/>
      <c r="M158"/>
      <c r="N158"/>
      <c r="O158"/>
      <c r="P158"/>
      <c r="Q158"/>
      <c r="R158"/>
      <c r="S158"/>
      <c r="T158" s="353">
        <f>IF(проверка!T158=0,,"ой")</f>
        <v>0</v>
      </c>
    </row>
    <row r="159" spans="1:20" ht="12.75">
      <c r="A159" s="267"/>
      <c r="B159" s="909" t="s">
        <v>371</v>
      </c>
      <c r="C159" s="268"/>
      <c r="D159" s="268"/>
      <c r="E159" s="52"/>
      <c r="F159" s="500">
        <f>'[6]з'!F159</f>
        <v>0</v>
      </c>
      <c r="G159" s="422">
        <f>'[6]з'!H159</f>
        <v>0</v>
      </c>
      <c r="H159" s="1202">
        <v>0</v>
      </c>
      <c r="I159" s="1203">
        <v>0</v>
      </c>
      <c r="T159" s="353">
        <f>IF(проверка!T159=0,,"ой")</f>
        <v>0</v>
      </c>
    </row>
    <row r="160" spans="1:20" ht="12.75">
      <c r="A160" s="267"/>
      <c r="B160" s="909" t="s">
        <v>372</v>
      </c>
      <c r="C160" s="268"/>
      <c r="D160" s="268"/>
      <c r="E160" s="52"/>
      <c r="F160" s="500">
        <f>'[6]з'!F160</f>
        <v>0</v>
      </c>
      <c r="G160" s="422">
        <f>'[6]з'!H160</f>
        <v>0</v>
      </c>
      <c r="H160" s="1202">
        <v>0</v>
      </c>
      <c r="I160" s="1203">
        <v>0</v>
      </c>
      <c r="T160" s="353">
        <f>IF(проверка!T160=0,,"ой")</f>
        <v>0</v>
      </c>
    </row>
    <row r="161" spans="1:20" ht="12.75">
      <c r="A161" s="267"/>
      <c r="B161" s="909" t="s">
        <v>373</v>
      </c>
      <c r="C161" s="268"/>
      <c r="D161" s="268"/>
      <c r="E161" s="52"/>
      <c r="F161" s="500">
        <f>'[6]з'!F161</f>
        <v>0</v>
      </c>
      <c r="G161" s="422">
        <f>'[6]з'!H161</f>
        <v>0</v>
      </c>
      <c r="H161" s="1202">
        <v>0</v>
      </c>
      <c r="I161" s="1203">
        <v>0</v>
      </c>
      <c r="T161" s="353">
        <f>IF(проверка!T161=0,,"ой")</f>
        <v>0</v>
      </c>
    </row>
    <row r="162" spans="1:20" ht="13.5" thickBot="1">
      <c r="A162" s="267"/>
      <c r="B162" s="909"/>
      <c r="C162" s="268"/>
      <c r="D162" s="268"/>
      <c r="E162" s="52"/>
      <c r="F162" s="500">
        <f>'[6]з'!F162</f>
        <v>0</v>
      </c>
      <c r="G162" s="422">
        <f>'[6]з'!H162</f>
        <v>0</v>
      </c>
      <c r="H162" s="1202">
        <v>0</v>
      </c>
      <c r="I162" s="1203">
        <v>0</v>
      </c>
      <c r="T162" s="353">
        <f>IF(проверка!T162=0,,"ой")</f>
        <v>0</v>
      </c>
    </row>
    <row r="163" spans="1:20" s="249" customFormat="1" ht="15.75" thickBot="1">
      <c r="A163" s="269"/>
      <c r="B163" s="179" t="s">
        <v>168</v>
      </c>
      <c r="C163" s="270">
        <v>810</v>
      </c>
      <c r="D163" s="271" t="s">
        <v>19</v>
      </c>
      <c r="E163" s="119"/>
      <c r="F163" s="471"/>
      <c r="G163" s="73">
        <f>SUM(G156:G158)+SUM(G150:G153)+G148</f>
        <v>158</v>
      </c>
      <c r="H163" s="180"/>
      <c r="I163" s="73">
        <f>SUM(I156:I158)+SUM(I150:I153)+I148</f>
        <v>192.9</v>
      </c>
      <c r="J163"/>
      <c r="K163"/>
      <c r="L163"/>
      <c r="M163"/>
      <c r="N163"/>
      <c r="O163"/>
      <c r="P163"/>
      <c r="Q163"/>
      <c r="R163"/>
      <c r="S163"/>
      <c r="T163" s="353">
        <f>IF(проверка!T163=0,,"ой")</f>
        <v>0</v>
      </c>
    </row>
    <row r="164" spans="1:20" s="236" customFormat="1" ht="12.75">
      <c r="A164" s="247" t="s">
        <v>26</v>
      </c>
      <c r="B164" s="243" t="s">
        <v>79</v>
      </c>
      <c r="C164" s="24">
        <v>820</v>
      </c>
      <c r="D164" s="244" t="s">
        <v>19</v>
      </c>
      <c r="E164" s="74"/>
      <c r="F164" s="508">
        <f>'[6]з'!F164</f>
        <v>0</v>
      </c>
      <c r="G164" s="442">
        <f>'[6]з'!H164</f>
        <v>0</v>
      </c>
      <c r="H164" s="93">
        <v>0</v>
      </c>
      <c r="I164" s="98">
        <v>0</v>
      </c>
      <c r="J164"/>
      <c r="K164"/>
      <c r="L164"/>
      <c r="M164"/>
      <c r="N164"/>
      <c r="O164"/>
      <c r="P164"/>
      <c r="Q164"/>
      <c r="R164"/>
      <c r="S164"/>
      <c r="T164" s="353">
        <f>IF(проверка!T164=0,,"ой")</f>
        <v>0</v>
      </c>
    </row>
    <row r="165" spans="1:20" s="253" customFormat="1" ht="15">
      <c r="A165" s="251"/>
      <c r="B165" s="35" t="s">
        <v>124</v>
      </c>
      <c r="C165" s="250"/>
      <c r="D165" s="250"/>
      <c r="E165" s="74"/>
      <c r="F165" s="495"/>
      <c r="G165" s="348"/>
      <c r="H165" s="74"/>
      <c r="I165" s="473"/>
      <c r="J165"/>
      <c r="K165"/>
      <c r="L165"/>
      <c r="M165"/>
      <c r="N165"/>
      <c r="O165"/>
      <c r="P165"/>
      <c r="Q165"/>
      <c r="R165"/>
      <c r="S165"/>
      <c r="T165" s="350"/>
    </row>
    <row r="166" spans="1:20" ht="12.75">
      <c r="A166" s="254">
        <v>1</v>
      </c>
      <c r="B166" s="318" t="s">
        <v>60</v>
      </c>
      <c r="C166" s="267">
        <v>830</v>
      </c>
      <c r="D166" s="267" t="s">
        <v>15</v>
      </c>
      <c r="E166" s="52"/>
      <c r="F166" s="474">
        <f>'[6]з'!F166</f>
        <v>0</v>
      </c>
      <c r="G166" s="91">
        <f>'[6]з'!H166</f>
        <v>0</v>
      </c>
      <c r="H166" s="89">
        <v>0</v>
      </c>
      <c r="I166" s="90">
        <v>0</v>
      </c>
      <c r="T166" s="353">
        <f>IF(проверка!T166=0,,"ой")</f>
        <v>0</v>
      </c>
    </row>
    <row r="167" spans="1:20" ht="12.75">
      <c r="A167" s="239" t="s">
        <v>26</v>
      </c>
      <c r="B167" s="319" t="s">
        <v>119</v>
      </c>
      <c r="C167" s="285">
        <v>831</v>
      </c>
      <c r="D167" s="285" t="s">
        <v>15</v>
      </c>
      <c r="E167" s="94"/>
      <c r="F167" s="505">
        <f>'[6]з'!F167</f>
        <v>0</v>
      </c>
      <c r="G167" s="436">
        <f>'[6]з'!H167</f>
        <v>0</v>
      </c>
      <c r="H167" s="143">
        <v>0</v>
      </c>
      <c r="I167" s="144">
        <v>0</v>
      </c>
      <c r="T167" s="353">
        <f>IF(проверка!T167=0,,"ой")</f>
        <v>0</v>
      </c>
    </row>
    <row r="168" spans="1:20" ht="12.75">
      <c r="A168" s="237">
        <v>2</v>
      </c>
      <c r="B168" s="320" t="s">
        <v>64</v>
      </c>
      <c r="C168" s="273">
        <v>840</v>
      </c>
      <c r="D168" s="273" t="s">
        <v>15</v>
      </c>
      <c r="E168" s="52"/>
      <c r="F168" s="475">
        <f>'[6]з'!F168</f>
        <v>0</v>
      </c>
      <c r="G168" s="69">
        <f>'[6]з'!H168</f>
        <v>0</v>
      </c>
      <c r="H168" s="66">
        <v>0</v>
      </c>
      <c r="I168" s="67">
        <v>0</v>
      </c>
      <c r="T168" s="353">
        <f>IF(проверка!T168=0,,"ой")</f>
        <v>0</v>
      </c>
    </row>
    <row r="169" spans="1:20" ht="12.75">
      <c r="A169" s="237">
        <v>3</v>
      </c>
      <c r="B169" s="320" t="s">
        <v>65</v>
      </c>
      <c r="C169" s="273">
        <v>850</v>
      </c>
      <c r="D169" s="273" t="s">
        <v>15</v>
      </c>
      <c r="E169" s="52"/>
      <c r="F169" s="475">
        <f>'[6]з'!F169</f>
        <v>0</v>
      </c>
      <c r="G169" s="69">
        <f>'[6]з'!H169</f>
        <v>0</v>
      </c>
      <c r="H169" s="66">
        <v>0</v>
      </c>
      <c r="I169" s="67">
        <v>0</v>
      </c>
      <c r="T169" s="353">
        <f>IF(проверка!T169=0,,"ой")</f>
        <v>0</v>
      </c>
    </row>
    <row r="170" spans="1:20" ht="12.75">
      <c r="A170" s="237">
        <v>4</v>
      </c>
      <c r="B170" s="320" t="s">
        <v>66</v>
      </c>
      <c r="C170" s="273">
        <v>860</v>
      </c>
      <c r="D170" s="273" t="s">
        <v>15</v>
      </c>
      <c r="E170" s="52"/>
      <c r="F170" s="475">
        <f>'[6]з'!F170</f>
        <v>0</v>
      </c>
      <c r="G170" s="69">
        <f>'[6]з'!H170</f>
        <v>0</v>
      </c>
      <c r="H170" s="66">
        <v>0</v>
      </c>
      <c r="I170" s="67">
        <v>0</v>
      </c>
      <c r="T170" s="353">
        <f>IF(проверка!T170=0,,"ой")</f>
        <v>0</v>
      </c>
    </row>
    <row r="171" spans="1:20" ht="12.75">
      <c r="A171" s="254">
        <v>5</v>
      </c>
      <c r="B171" s="243" t="s">
        <v>120</v>
      </c>
      <c r="C171" s="273">
        <v>870</v>
      </c>
      <c r="D171" s="273" t="s">
        <v>15</v>
      </c>
      <c r="E171" s="52"/>
      <c r="F171" s="475">
        <f>'[6]з'!F171</f>
        <v>0</v>
      </c>
      <c r="G171" s="69">
        <f>'[6]з'!H171</f>
        <v>0</v>
      </c>
      <c r="H171" s="66">
        <v>0</v>
      </c>
      <c r="I171" s="67">
        <v>0</v>
      </c>
      <c r="T171" s="353">
        <f>IF(проверка!T171=0,,"ой")</f>
        <v>0</v>
      </c>
    </row>
    <row r="172" spans="1:20" ht="12.75">
      <c r="A172" s="237"/>
      <c r="B172" s="292" t="s">
        <v>125</v>
      </c>
      <c r="C172" s="285">
        <v>871</v>
      </c>
      <c r="D172" s="285" t="s">
        <v>15</v>
      </c>
      <c r="E172" s="94"/>
      <c r="F172" s="500">
        <f>'[6]з'!F172</f>
        <v>0</v>
      </c>
      <c r="G172" s="422">
        <f>'[6]з'!H172</f>
        <v>0</v>
      </c>
      <c r="H172" s="95">
        <v>0</v>
      </c>
      <c r="I172" s="96">
        <v>0</v>
      </c>
      <c r="T172" s="353">
        <f>IF(проверка!T172=0,,"ой")</f>
        <v>0</v>
      </c>
    </row>
    <row r="173" spans="1:20" s="371" customFormat="1" ht="12.75">
      <c r="A173" s="372"/>
      <c r="B173" s="910"/>
      <c r="C173" s="377"/>
      <c r="D173" s="377"/>
      <c r="E173" s="378"/>
      <c r="F173" s="507"/>
      <c r="G173" s="186"/>
      <c r="H173" s="1150"/>
      <c r="I173" s="1151"/>
      <c r="J173"/>
      <c r="K173"/>
      <c r="L173"/>
      <c r="M173"/>
      <c r="N173"/>
      <c r="O173"/>
      <c r="P173"/>
      <c r="Q173"/>
      <c r="R173"/>
      <c r="S173"/>
      <c r="T173" s="353">
        <f>IF(проверка!T173=0,,"ой")</f>
        <v>0</v>
      </c>
    </row>
    <row r="174" spans="1:20" ht="12.75">
      <c r="A174" s="237">
        <v>6</v>
      </c>
      <c r="B174" s="287" t="s">
        <v>122</v>
      </c>
      <c r="C174" s="18">
        <v>880</v>
      </c>
      <c r="D174" s="273" t="s">
        <v>19</v>
      </c>
      <c r="E174" s="52"/>
      <c r="F174" s="475">
        <f>'[6]з'!F174</f>
        <v>0</v>
      </c>
      <c r="G174" s="69">
        <f>'[6]з'!H174</f>
        <v>0</v>
      </c>
      <c r="H174" s="66">
        <v>0</v>
      </c>
      <c r="I174" s="67">
        <v>0</v>
      </c>
      <c r="T174" s="353">
        <f>IF(проверка!T174=0,,"ой")</f>
        <v>0</v>
      </c>
    </row>
    <row r="175" spans="1:20" ht="12.75">
      <c r="A175" s="254">
        <v>7</v>
      </c>
      <c r="B175" s="321" t="s">
        <v>123</v>
      </c>
      <c r="C175" s="273">
        <v>890</v>
      </c>
      <c r="D175" s="275" t="s">
        <v>15</v>
      </c>
      <c r="E175" s="52"/>
      <c r="F175" s="475">
        <f>'[6]з'!F175</f>
        <v>0</v>
      </c>
      <c r="G175" s="69">
        <f>'[6]з'!H175</f>
        <v>0</v>
      </c>
      <c r="H175" s="66">
        <v>0</v>
      </c>
      <c r="I175" s="67">
        <v>0</v>
      </c>
      <c r="T175" s="353">
        <f>IF(проверка!T175=0,,"ой")</f>
        <v>0</v>
      </c>
    </row>
    <row r="176" spans="1:20" s="249" customFormat="1" ht="12.75">
      <c r="A176" s="266">
        <v>8</v>
      </c>
      <c r="B176" s="163" t="s">
        <v>172</v>
      </c>
      <c r="C176" s="266">
        <v>900</v>
      </c>
      <c r="D176" s="266" t="s">
        <v>19</v>
      </c>
      <c r="E176" s="119"/>
      <c r="F176" s="475">
        <f>SUM(F177:F180)</f>
        <v>0</v>
      </c>
      <c r="G176" s="69">
        <f>SUM(G177:G180)</f>
        <v>0</v>
      </c>
      <c r="H176" s="70">
        <f>SUM(H177:H180)</f>
        <v>0</v>
      </c>
      <c r="I176" s="71">
        <f>SUM(I177:I180)</f>
        <v>0</v>
      </c>
      <c r="J176"/>
      <c r="K176"/>
      <c r="L176"/>
      <c r="M176"/>
      <c r="N176"/>
      <c r="O176"/>
      <c r="P176"/>
      <c r="Q176"/>
      <c r="R176"/>
      <c r="S176"/>
      <c r="T176" s="353">
        <f>IF(проверка!T176=0,,"ой")</f>
        <v>0</v>
      </c>
    </row>
    <row r="177" spans="1:20" ht="12.75">
      <c r="A177" s="267"/>
      <c r="B177" s="909"/>
      <c r="C177" s="268"/>
      <c r="D177" s="268"/>
      <c r="E177" s="52"/>
      <c r="F177" s="500">
        <f>'[6]з'!F177</f>
        <v>0</v>
      </c>
      <c r="G177" s="422">
        <f>'[6]з'!H177</f>
        <v>0</v>
      </c>
      <c r="H177" s="95">
        <v>0</v>
      </c>
      <c r="I177" s="96">
        <v>0</v>
      </c>
      <c r="T177" s="353">
        <f>IF(проверка!T177=0,,"ой")</f>
        <v>0</v>
      </c>
    </row>
    <row r="178" spans="1:20" ht="12.75">
      <c r="A178" s="267"/>
      <c r="B178" s="909"/>
      <c r="C178" s="268"/>
      <c r="D178" s="268"/>
      <c r="E178" s="52"/>
      <c r="F178" s="500">
        <f>'[6]з'!F178</f>
        <v>0</v>
      </c>
      <c r="G178" s="422">
        <f>'[6]з'!H178</f>
        <v>0</v>
      </c>
      <c r="H178" s="95">
        <v>0</v>
      </c>
      <c r="I178" s="96">
        <v>0</v>
      </c>
      <c r="T178" s="353">
        <f>IF(проверка!T178=0,,"ой")</f>
        <v>0</v>
      </c>
    </row>
    <row r="179" spans="1:20" ht="12.75">
      <c r="A179" s="267"/>
      <c r="B179" s="909"/>
      <c r="C179" s="268"/>
      <c r="D179" s="268"/>
      <c r="E179" s="52"/>
      <c r="F179" s="500">
        <f>'[6]з'!F179</f>
        <v>0</v>
      </c>
      <c r="G179" s="422">
        <f>'[6]з'!H179</f>
        <v>0</v>
      </c>
      <c r="H179" s="95">
        <v>0</v>
      </c>
      <c r="I179" s="96">
        <v>0</v>
      </c>
      <c r="T179" s="353">
        <f>IF(проверка!T179=0,,"ой")</f>
        <v>0</v>
      </c>
    </row>
    <row r="180" spans="1:20" ht="13.5" thickBot="1">
      <c r="A180" s="267"/>
      <c r="B180" s="909"/>
      <c r="C180" s="268"/>
      <c r="D180" s="268"/>
      <c r="E180" s="52"/>
      <c r="F180" s="500">
        <f>'[6]з'!L180+'[6]з'!N180</f>
        <v>0</v>
      </c>
      <c r="G180" s="422">
        <f>'[6]з'!M180+'[6]з'!O180</f>
        <v>0</v>
      </c>
      <c r="H180" s="95">
        <v>0</v>
      </c>
      <c r="I180" s="96">
        <v>0</v>
      </c>
      <c r="T180" s="353">
        <f>IF(проверка!T180=0,,"ой")</f>
        <v>0</v>
      </c>
    </row>
    <row r="181" spans="1:20" s="249" customFormat="1" ht="15.75" thickBot="1">
      <c r="A181" s="269"/>
      <c r="B181" s="179" t="s">
        <v>169</v>
      </c>
      <c r="C181" s="270">
        <v>910</v>
      </c>
      <c r="D181" s="271" t="s">
        <v>19</v>
      </c>
      <c r="E181" s="119"/>
      <c r="F181" s="471"/>
      <c r="G181" s="73">
        <f>G166+SUM(G168:G171)+SUM(G174:G176)</f>
        <v>0</v>
      </c>
      <c r="H181" s="180"/>
      <c r="I181" s="472">
        <f>I166+SUM(I168:I171)+SUM(I174:I176)</f>
        <v>0</v>
      </c>
      <c r="J181"/>
      <c r="K181"/>
      <c r="L181"/>
      <c r="M181"/>
      <c r="N181"/>
      <c r="O181"/>
      <c r="P181"/>
      <c r="Q181"/>
      <c r="R181"/>
      <c r="S181"/>
      <c r="T181" s="353">
        <f>IF(проверка!T181=0,,"ой")</f>
        <v>0</v>
      </c>
    </row>
    <row r="182" spans="1:20" s="236" customFormat="1" ht="12.75">
      <c r="A182" s="322" t="s">
        <v>26</v>
      </c>
      <c r="B182" s="243" t="s">
        <v>79</v>
      </c>
      <c r="C182" s="244">
        <v>920</v>
      </c>
      <c r="D182" s="244" t="s">
        <v>19</v>
      </c>
      <c r="E182" s="74"/>
      <c r="F182" s="508">
        <f>'[6]з'!F182</f>
        <v>0</v>
      </c>
      <c r="G182" s="442">
        <f>'[6]з'!H182</f>
        <v>0</v>
      </c>
      <c r="H182" s="93">
        <v>0</v>
      </c>
      <c r="I182" s="98">
        <v>0</v>
      </c>
      <c r="J182"/>
      <c r="K182"/>
      <c r="L182"/>
      <c r="M182"/>
      <c r="N182"/>
      <c r="O182"/>
      <c r="P182"/>
      <c r="Q182"/>
      <c r="R182"/>
      <c r="S182"/>
      <c r="T182" s="353">
        <f>IF(проверка!T182=0,,"ой")</f>
        <v>0</v>
      </c>
    </row>
    <row r="183" spans="1:20" s="253" customFormat="1" ht="15">
      <c r="A183" s="323"/>
      <c r="B183" s="36" t="s">
        <v>126</v>
      </c>
      <c r="C183" s="324"/>
      <c r="D183" s="324"/>
      <c r="E183" s="74"/>
      <c r="F183" s="495"/>
      <c r="G183" s="348"/>
      <c r="H183" s="74"/>
      <c r="I183" s="473"/>
      <c r="J183"/>
      <c r="K183"/>
      <c r="L183"/>
      <c r="M183"/>
      <c r="N183"/>
      <c r="O183"/>
      <c r="P183"/>
      <c r="Q183"/>
      <c r="R183"/>
      <c r="S183"/>
      <c r="T183" s="350"/>
    </row>
    <row r="184" spans="1:20" ht="12.75">
      <c r="A184" s="256">
        <v>1</v>
      </c>
      <c r="B184" s="317" t="s">
        <v>60</v>
      </c>
      <c r="C184" s="267">
        <v>930</v>
      </c>
      <c r="D184" s="267" t="s">
        <v>15</v>
      </c>
      <c r="E184" s="52"/>
      <c r="F184" s="474">
        <f>'[6]з'!F184</f>
        <v>0</v>
      </c>
      <c r="G184" s="91">
        <f>'[6]з'!H184</f>
        <v>0</v>
      </c>
      <c r="H184" s="89">
        <v>0</v>
      </c>
      <c r="I184" s="90">
        <v>0</v>
      </c>
      <c r="T184" s="353">
        <f>IF(проверка!T184=0,,"ой")</f>
        <v>0</v>
      </c>
    </row>
    <row r="185" spans="1:20" ht="12.75">
      <c r="A185" s="237"/>
      <c r="B185" s="325" t="s">
        <v>127</v>
      </c>
      <c r="C185" s="285">
        <v>931</v>
      </c>
      <c r="D185" s="285" t="s">
        <v>15</v>
      </c>
      <c r="E185" s="94"/>
      <c r="F185" s="505">
        <f>'[6]з'!F185</f>
        <v>0</v>
      </c>
      <c r="G185" s="436">
        <f>'[6]з'!H185</f>
        <v>0</v>
      </c>
      <c r="H185" s="143">
        <v>0</v>
      </c>
      <c r="I185" s="144">
        <v>0</v>
      </c>
      <c r="T185" s="353">
        <f>IF(проверка!T185=0,,"ой")</f>
        <v>0</v>
      </c>
    </row>
    <row r="186" spans="1:20" ht="12.75">
      <c r="A186" s="237">
        <v>2</v>
      </c>
      <c r="B186" s="324" t="s">
        <v>64</v>
      </c>
      <c r="C186" s="273">
        <v>940</v>
      </c>
      <c r="D186" s="273" t="s">
        <v>15</v>
      </c>
      <c r="E186" s="52"/>
      <c r="F186" s="475">
        <f>'[6]з'!F186</f>
        <v>0</v>
      </c>
      <c r="G186" s="69">
        <f>'[6]з'!H186</f>
        <v>0</v>
      </c>
      <c r="H186" s="66">
        <v>0</v>
      </c>
      <c r="I186" s="67">
        <v>0</v>
      </c>
      <c r="T186" s="353">
        <f>IF(проверка!T186=0,,"ой")</f>
        <v>0</v>
      </c>
    </row>
    <row r="187" spans="1:20" ht="12.75">
      <c r="A187" s="237">
        <v>3</v>
      </c>
      <c r="B187" s="324" t="s">
        <v>65</v>
      </c>
      <c r="C187" s="19">
        <v>950</v>
      </c>
      <c r="D187" s="19" t="s">
        <v>15</v>
      </c>
      <c r="E187" s="52"/>
      <c r="F187" s="475">
        <f>'[6]з'!F187</f>
        <v>0</v>
      </c>
      <c r="G187" s="69">
        <f>'[6]з'!H187</f>
        <v>0</v>
      </c>
      <c r="H187" s="66">
        <v>0</v>
      </c>
      <c r="I187" s="67">
        <v>0</v>
      </c>
      <c r="T187" s="353">
        <f>IF(проверка!T187=0,,"ой")</f>
        <v>0</v>
      </c>
    </row>
    <row r="188" spans="1:20" ht="12.75">
      <c r="A188" s="254">
        <v>4</v>
      </c>
      <c r="B188" s="324" t="s">
        <v>66</v>
      </c>
      <c r="C188" s="273">
        <v>960</v>
      </c>
      <c r="D188" s="19" t="s">
        <v>15</v>
      </c>
      <c r="E188" s="52"/>
      <c r="F188" s="475">
        <f>'[6]з'!F188</f>
        <v>0</v>
      </c>
      <c r="G188" s="69">
        <f>'[6]з'!H188</f>
        <v>0</v>
      </c>
      <c r="H188" s="66">
        <v>0</v>
      </c>
      <c r="I188" s="67">
        <v>0</v>
      </c>
      <c r="T188" s="353">
        <f>IF(проверка!T188=0,,"ой")</f>
        <v>0</v>
      </c>
    </row>
    <row r="189" spans="1:20" ht="12.75">
      <c r="A189" s="254">
        <v>5</v>
      </c>
      <c r="B189" s="37" t="s">
        <v>128</v>
      </c>
      <c r="C189" s="19">
        <v>970</v>
      </c>
      <c r="D189" s="19" t="s">
        <v>15</v>
      </c>
      <c r="E189" s="52"/>
      <c r="F189" s="475">
        <f>'[6]з'!F189</f>
        <v>0</v>
      </c>
      <c r="G189" s="69">
        <f>'[6]з'!H189</f>
        <v>0</v>
      </c>
      <c r="H189" s="66">
        <v>0</v>
      </c>
      <c r="I189" s="67">
        <v>0</v>
      </c>
      <c r="T189" s="353">
        <f>IF(проверка!T189=0,,"ой")</f>
        <v>0</v>
      </c>
    </row>
    <row r="190" spans="1:20" ht="12.75">
      <c r="A190" s="237"/>
      <c r="B190" s="325" t="s">
        <v>129</v>
      </c>
      <c r="C190" s="146">
        <v>971</v>
      </c>
      <c r="D190" s="146" t="s">
        <v>15</v>
      </c>
      <c r="E190" s="94"/>
      <c r="F190" s="500">
        <f>'[6]з'!F190</f>
        <v>0</v>
      </c>
      <c r="G190" s="422">
        <f>'[6]з'!H190</f>
        <v>0</v>
      </c>
      <c r="H190" s="95">
        <v>0</v>
      </c>
      <c r="I190" s="96">
        <v>0</v>
      </c>
      <c r="T190" s="353">
        <f>IF(проверка!T190=0,,"ой")</f>
        <v>0</v>
      </c>
    </row>
    <row r="191" spans="1:20" s="371" customFormat="1" ht="12.75">
      <c r="A191" s="384"/>
      <c r="B191" s="327"/>
      <c r="C191" s="383"/>
      <c r="D191" s="377"/>
      <c r="E191" s="378"/>
      <c r="F191" s="507"/>
      <c r="G191" s="186"/>
      <c r="H191" s="1150"/>
      <c r="I191" s="1151"/>
      <c r="J191"/>
      <c r="K191"/>
      <c r="L191"/>
      <c r="M191"/>
      <c r="N191"/>
      <c r="O191"/>
      <c r="P191"/>
      <c r="Q191"/>
      <c r="R191"/>
      <c r="S191"/>
      <c r="T191" s="353">
        <f>IF(проверка!T191=0,,"ой")</f>
        <v>0</v>
      </c>
    </row>
    <row r="192" spans="1:20" s="249" customFormat="1" ht="12.75">
      <c r="A192" s="266">
        <v>8</v>
      </c>
      <c r="B192" s="163" t="s">
        <v>172</v>
      </c>
      <c r="C192" s="266">
        <v>980</v>
      </c>
      <c r="D192" s="266" t="s">
        <v>19</v>
      </c>
      <c r="E192" s="119"/>
      <c r="F192" s="475">
        <f>SUM(F193:F196)</f>
        <v>0</v>
      </c>
      <c r="G192" s="69">
        <f>SUM(G193:G196)</f>
        <v>0</v>
      </c>
      <c r="H192" s="70">
        <f>SUM(H193:H196)</f>
        <v>0</v>
      </c>
      <c r="I192" s="71">
        <f>SUM(I193:I196)</f>
        <v>0</v>
      </c>
      <c r="J192"/>
      <c r="K192"/>
      <c r="L192"/>
      <c r="M192"/>
      <c r="N192"/>
      <c r="O192"/>
      <c r="P192"/>
      <c r="Q192"/>
      <c r="R192"/>
      <c r="S192"/>
      <c r="T192" s="353">
        <f>IF(проверка!T192=0,,"ой")</f>
        <v>0</v>
      </c>
    </row>
    <row r="193" spans="1:20" ht="12.75">
      <c r="A193" s="267"/>
      <c r="B193" s="909"/>
      <c r="C193" s="268"/>
      <c r="D193" s="268"/>
      <c r="E193" s="52"/>
      <c r="F193" s="500">
        <f>'[6]з'!F193</f>
        <v>0</v>
      </c>
      <c r="G193" s="422">
        <f>'[6]з'!H193</f>
        <v>0</v>
      </c>
      <c r="H193" s="95">
        <v>0</v>
      </c>
      <c r="I193" s="96">
        <v>0</v>
      </c>
      <c r="T193" s="353">
        <f>IF(проверка!T193=0,,"ой")</f>
        <v>0</v>
      </c>
    </row>
    <row r="194" spans="1:20" ht="12.75">
      <c r="A194" s="267"/>
      <c r="B194" s="909"/>
      <c r="C194" s="268"/>
      <c r="D194" s="268"/>
      <c r="E194" s="52"/>
      <c r="F194" s="500">
        <f>'[6]з'!F194</f>
        <v>0</v>
      </c>
      <c r="G194" s="422">
        <f>'[6]з'!H194</f>
        <v>0</v>
      </c>
      <c r="H194" s="95">
        <v>0</v>
      </c>
      <c r="I194" s="96">
        <v>0</v>
      </c>
      <c r="T194" s="353">
        <f>IF(проверка!T194=0,,"ой")</f>
        <v>0</v>
      </c>
    </row>
    <row r="195" spans="1:20" ht="12.75">
      <c r="A195" s="267"/>
      <c r="B195" s="909"/>
      <c r="C195" s="268"/>
      <c r="D195" s="268"/>
      <c r="E195" s="52"/>
      <c r="F195" s="500">
        <f>'[6]з'!F195</f>
        <v>0</v>
      </c>
      <c r="G195" s="422">
        <f>'[6]з'!H195</f>
        <v>0</v>
      </c>
      <c r="H195" s="95">
        <v>0</v>
      </c>
      <c r="I195" s="96">
        <v>0</v>
      </c>
      <c r="T195" s="353">
        <f>IF(проверка!T195=0,,"ой")</f>
        <v>0</v>
      </c>
    </row>
    <row r="196" spans="1:20" ht="13.5" thickBot="1">
      <c r="A196" s="267"/>
      <c r="B196" s="909"/>
      <c r="C196" s="268"/>
      <c r="D196" s="268"/>
      <c r="E196" s="52"/>
      <c r="F196" s="500">
        <f>'[6]з'!F196</f>
        <v>0</v>
      </c>
      <c r="G196" s="422">
        <f>'[6]з'!H196</f>
        <v>0</v>
      </c>
      <c r="H196" s="95">
        <v>0</v>
      </c>
      <c r="I196" s="96">
        <v>0</v>
      </c>
      <c r="T196" s="353">
        <f>IF(проверка!T196=0,,"ой")</f>
        <v>0</v>
      </c>
    </row>
    <row r="197" spans="1:20" s="249" customFormat="1" ht="15.75" thickBot="1">
      <c r="A197" s="269"/>
      <c r="B197" s="179" t="s">
        <v>170</v>
      </c>
      <c r="C197" s="270">
        <v>990</v>
      </c>
      <c r="D197" s="271" t="s">
        <v>19</v>
      </c>
      <c r="E197" s="119"/>
      <c r="F197" s="471"/>
      <c r="G197" s="73">
        <f>G184+G186+G187+G188+G189+G192</f>
        <v>0</v>
      </c>
      <c r="H197" s="180"/>
      <c r="I197" s="472">
        <f>I184+I186+I187+I188+I189+I192</f>
        <v>0</v>
      </c>
      <c r="J197"/>
      <c r="K197"/>
      <c r="L197"/>
      <c r="M197"/>
      <c r="N197"/>
      <c r="O197"/>
      <c r="P197"/>
      <c r="Q197"/>
      <c r="R197"/>
      <c r="S197"/>
      <c r="T197" s="353">
        <f>IF(проверка!T197=0,,"ой")</f>
        <v>0</v>
      </c>
    </row>
    <row r="198" spans="1:20" ht="12.75">
      <c r="A198" s="328" t="s">
        <v>26</v>
      </c>
      <c r="B198" s="243" t="s">
        <v>79</v>
      </c>
      <c r="C198" s="19">
        <v>1000</v>
      </c>
      <c r="D198" s="273" t="s">
        <v>19</v>
      </c>
      <c r="E198" s="52"/>
      <c r="F198" s="475">
        <f>'[6]з'!F198</f>
        <v>0</v>
      </c>
      <c r="G198" s="69">
        <f>'[6]з'!H198</f>
        <v>0</v>
      </c>
      <c r="H198" s="66">
        <v>0</v>
      </c>
      <c r="I198" s="67">
        <v>0</v>
      </c>
      <c r="T198" s="353">
        <f>IF(проверка!T198=0,,"ой")</f>
        <v>0</v>
      </c>
    </row>
    <row r="199" spans="1:20" ht="13.5" thickBot="1">
      <c r="A199" s="329"/>
      <c r="B199" s="240" t="s">
        <v>130</v>
      </c>
      <c r="C199" s="38">
        <v>1010</v>
      </c>
      <c r="D199" s="27" t="s">
        <v>19</v>
      </c>
      <c r="E199" s="52"/>
      <c r="F199" s="515">
        <f>'[6]з'!F199</f>
        <v>0</v>
      </c>
      <c r="G199" s="451">
        <f>'[6]з'!H199</f>
        <v>0</v>
      </c>
      <c r="H199" s="104"/>
      <c r="I199" s="105"/>
      <c r="T199" s="353">
        <f>IF(проверка!T199=0,,"ой")</f>
        <v>0</v>
      </c>
    </row>
    <row r="200" spans="1:20" s="253" customFormat="1" ht="15.75" thickBot="1">
      <c r="A200" s="106"/>
      <c r="B200" s="107"/>
      <c r="C200" s="108"/>
      <c r="D200" s="109"/>
      <c r="E200" s="74"/>
      <c r="F200" s="348"/>
      <c r="G200" s="348"/>
      <c r="H200" s="74"/>
      <c r="I200" s="74"/>
      <c r="J200"/>
      <c r="K200"/>
      <c r="L200"/>
      <c r="M200"/>
      <c r="N200"/>
      <c r="O200"/>
      <c r="P200"/>
      <c r="Q200"/>
      <c r="R200"/>
      <c r="S200"/>
      <c r="T200" s="350"/>
    </row>
    <row r="201" spans="1:20" s="249" customFormat="1" ht="18.75" thickBot="1">
      <c r="A201" s="269"/>
      <c r="B201" s="210" t="s">
        <v>174</v>
      </c>
      <c r="C201" s="270">
        <v>1020</v>
      </c>
      <c r="D201" s="271" t="s">
        <v>19</v>
      </c>
      <c r="E201" s="119"/>
      <c r="F201" s="493">
        <f>F197+F181+F163</f>
        <v>0</v>
      </c>
      <c r="G201" s="73">
        <f>G197+G181+G163+G199</f>
        <v>158</v>
      </c>
      <c r="H201" s="901">
        <f>H197+H181+H163</f>
        <v>0</v>
      </c>
      <c r="I201" s="73">
        <f>I197+I181+I163+I199</f>
        <v>192.9</v>
      </c>
      <c r="J201"/>
      <c r="K201"/>
      <c r="L201"/>
      <c r="M201"/>
      <c r="N201"/>
      <c r="O201"/>
      <c r="P201"/>
      <c r="Q201"/>
      <c r="R201"/>
      <c r="S201"/>
      <c r="T201" s="353">
        <f>IF('[4]проверка'!T201=0,,"ой")</f>
        <v>0</v>
      </c>
    </row>
    <row r="202" spans="1:20" s="253" customFormat="1" ht="15">
      <c r="A202" s="111"/>
      <c r="B202" s="112"/>
      <c r="C202" s="113"/>
      <c r="D202" s="114"/>
      <c r="E202" s="74"/>
      <c r="F202" s="348"/>
      <c r="G202" s="348"/>
      <c r="H202" s="74"/>
      <c r="I202" s="74"/>
      <c r="J202"/>
      <c r="K202"/>
      <c r="L202"/>
      <c r="M202"/>
      <c r="N202"/>
      <c r="O202"/>
      <c r="P202"/>
      <c r="Q202"/>
      <c r="R202"/>
      <c r="S202"/>
      <c r="T202" s="350"/>
    </row>
    <row r="203" spans="1:20" s="253" customFormat="1" ht="18" customHeight="1" hidden="1">
      <c r="A203" s="115" t="s">
        <v>131</v>
      </c>
      <c r="B203" s="112"/>
      <c r="C203" s="113"/>
      <c r="D203" s="114"/>
      <c r="E203" s="74"/>
      <c r="F203" s="348"/>
      <c r="G203" s="348"/>
      <c r="H203" s="74"/>
      <c r="I203" s="74"/>
      <c r="J203"/>
      <c r="K203"/>
      <c r="L203"/>
      <c r="M203"/>
      <c r="N203"/>
      <c r="O203"/>
      <c r="P203"/>
      <c r="Q203"/>
      <c r="R203"/>
      <c r="S203"/>
      <c r="T203" s="350"/>
    </row>
    <row r="204" spans="1:20" s="253" customFormat="1" ht="15.75" customHeight="1" hidden="1">
      <c r="A204" s="87"/>
      <c r="C204" s="211"/>
      <c r="D204" s="88"/>
      <c r="E204" s="74"/>
      <c r="F204" s="348"/>
      <c r="G204" s="348"/>
      <c r="H204" s="74"/>
      <c r="I204" s="74"/>
      <c r="J204"/>
      <c r="K204"/>
      <c r="L204"/>
      <c r="M204"/>
      <c r="N204"/>
      <c r="O204"/>
      <c r="P204"/>
      <c r="Q204"/>
      <c r="R204"/>
      <c r="S204"/>
      <c r="T204" s="350"/>
    </row>
    <row r="205" spans="1:20" ht="25.5" customHeight="1" hidden="1">
      <c r="A205" s="237"/>
      <c r="B205" s="212" t="s">
        <v>132</v>
      </c>
      <c r="C205" s="273">
        <v>1030</v>
      </c>
      <c r="D205" s="19" t="s">
        <v>15</v>
      </c>
      <c r="E205" s="52"/>
      <c r="F205" s="521">
        <f>'[6]з'!L205</f>
        <v>0</v>
      </c>
      <c r="G205" s="454">
        <f>'[6]з'!M205</f>
        <v>0</v>
      </c>
      <c r="H205" s="213"/>
      <c r="I205" s="214"/>
      <c r="T205" s="353">
        <f>IF(проверка!T205=0,,"ой")</f>
        <v>0</v>
      </c>
    </row>
    <row r="206" spans="1:20" ht="13.5" customHeight="1" hidden="1" thickBot="1">
      <c r="A206" s="254"/>
      <c r="B206" s="324"/>
      <c r="C206" s="273">
        <v>1040</v>
      </c>
      <c r="D206" s="19" t="s">
        <v>15</v>
      </c>
      <c r="E206" s="52"/>
      <c r="F206" s="475">
        <f>'[6]з'!L206</f>
        <v>0</v>
      </c>
      <c r="G206" s="69">
        <f>'[6]з'!M206</f>
        <v>0</v>
      </c>
      <c r="H206" s="66"/>
      <c r="I206" s="67"/>
      <c r="T206" s="353">
        <f>IF(проверка!T206=0,,"ой")</f>
        <v>0</v>
      </c>
    </row>
    <row r="207" spans="1:20" s="249" customFormat="1" ht="15.75" customHeight="1" hidden="1" thickBot="1">
      <c r="A207" s="269"/>
      <c r="B207" s="179" t="s">
        <v>133</v>
      </c>
      <c r="C207" s="270" t="s">
        <v>134</v>
      </c>
      <c r="D207" s="271"/>
      <c r="E207" s="119"/>
      <c r="F207" s="471">
        <f>SUM(F205:F206)</f>
        <v>0</v>
      </c>
      <c r="G207" s="73">
        <f>SUM(G205:G206)</f>
        <v>0</v>
      </c>
      <c r="H207" s="180">
        <f>SUM(H205:H206)</f>
        <v>0</v>
      </c>
      <c r="I207" s="472">
        <f>SUM(I205:I206)</f>
        <v>0</v>
      </c>
      <c r="J207"/>
      <c r="K207"/>
      <c r="L207"/>
      <c r="M207"/>
      <c r="N207"/>
      <c r="O207"/>
      <c r="P207"/>
      <c r="Q207"/>
      <c r="R207"/>
      <c r="S207"/>
      <c r="T207" s="353">
        <f>IF(проверка!T207=0,,"ой")</f>
        <v>0</v>
      </c>
    </row>
    <row r="208" spans="1:20" s="253" customFormat="1" ht="60" customHeight="1" hidden="1">
      <c r="A208" s="251"/>
      <c r="B208" s="5" t="s">
        <v>135</v>
      </c>
      <c r="C208" s="250"/>
      <c r="D208" s="250"/>
      <c r="E208" s="252"/>
      <c r="F208" s="495"/>
      <c r="G208" s="348"/>
      <c r="H208" s="74"/>
      <c r="I208" s="473"/>
      <c r="J208"/>
      <c r="K208"/>
      <c r="L208"/>
      <c r="M208"/>
      <c r="N208"/>
      <c r="O208"/>
      <c r="P208"/>
      <c r="Q208"/>
      <c r="R208"/>
      <c r="S208"/>
      <c r="T208" s="350"/>
    </row>
    <row r="209" spans="1:20" s="249" customFormat="1" ht="12.75" customHeight="1" hidden="1">
      <c r="A209" s="293">
        <v>1</v>
      </c>
      <c r="B209" s="338" t="s">
        <v>29</v>
      </c>
      <c r="C209" s="258">
        <v>1060</v>
      </c>
      <c r="D209" s="339" t="s">
        <v>15</v>
      </c>
      <c r="E209" s="119"/>
      <c r="F209" s="474">
        <f>F211+F213+F215+F217</f>
        <v>0</v>
      </c>
      <c r="G209" s="340"/>
      <c r="H209" s="75">
        <f>H211+H213+H215+H217</f>
        <v>0</v>
      </c>
      <c r="I209" s="341"/>
      <c r="J209"/>
      <c r="K209"/>
      <c r="L209"/>
      <c r="M209"/>
      <c r="N209"/>
      <c r="O209"/>
      <c r="P209"/>
      <c r="Q209"/>
      <c r="R209"/>
      <c r="S209"/>
      <c r="T209" s="353">
        <f>IF(проверка!T209=0,,"ой")</f>
        <v>0</v>
      </c>
    </row>
    <row r="210" spans="1:20" s="249" customFormat="1" ht="12.75" customHeight="1" hidden="1">
      <c r="A210" s="260"/>
      <c r="B210" s="158" t="s">
        <v>30</v>
      </c>
      <c r="C210" s="259">
        <v>1061</v>
      </c>
      <c r="D210" s="342" t="s">
        <v>31</v>
      </c>
      <c r="E210" s="119"/>
      <c r="F210" s="475">
        <f>F212+F214+F216+F218</f>
        <v>0</v>
      </c>
      <c r="G210" s="69">
        <f>G212+G214+G216+G218</f>
        <v>0</v>
      </c>
      <c r="H210" s="68">
        <f>H212+H214+H216+H218</f>
        <v>0</v>
      </c>
      <c r="I210" s="71">
        <f>I212+I214+I216+I218</f>
        <v>0</v>
      </c>
      <c r="J210"/>
      <c r="K210"/>
      <c r="L210"/>
      <c r="M210"/>
      <c r="N210"/>
      <c r="O210"/>
      <c r="P210"/>
      <c r="Q210"/>
      <c r="R210"/>
      <c r="S210"/>
      <c r="T210" s="353">
        <f>IF(проверка!T210=0,,"ой")</f>
        <v>0</v>
      </c>
    </row>
    <row r="211" spans="1:20" ht="12.75" customHeight="1" hidden="1">
      <c r="A211" s="256"/>
      <c r="B211" s="8" t="s">
        <v>32</v>
      </c>
      <c r="C211" s="255">
        <v>1070</v>
      </c>
      <c r="D211" s="255" t="s">
        <v>15</v>
      </c>
      <c r="E211" s="52"/>
      <c r="F211" s="478">
        <f>'[6]з'!L211</f>
        <v>0</v>
      </c>
      <c r="G211" s="156"/>
      <c r="H211" s="121"/>
      <c r="I211" s="120"/>
      <c r="T211" s="353">
        <f>IF(проверка!T211=0,,"ой")</f>
        <v>0</v>
      </c>
    </row>
    <row r="212" spans="1:20" ht="12.75" customHeight="1" hidden="1">
      <c r="A212" s="256"/>
      <c r="B212" s="7"/>
      <c r="C212" s="257">
        <v>1071</v>
      </c>
      <c r="D212" s="257" t="s">
        <v>31</v>
      </c>
      <c r="E212" s="52"/>
      <c r="F212" s="479">
        <f>'[6]з'!L212</f>
        <v>0</v>
      </c>
      <c r="G212" s="160">
        <f>'[6]з'!M212</f>
        <v>0</v>
      </c>
      <c r="H212" s="122"/>
      <c r="I212" s="125"/>
      <c r="T212" s="353">
        <f>IF(проверка!T212=0,,"ой")</f>
        <v>0</v>
      </c>
    </row>
    <row r="213" spans="1:20" ht="12.75" customHeight="1" hidden="1">
      <c r="A213" s="256"/>
      <c r="B213" s="8" t="s">
        <v>33</v>
      </c>
      <c r="C213" s="255">
        <v>1080</v>
      </c>
      <c r="D213" s="255" t="s">
        <v>15</v>
      </c>
      <c r="E213" s="52"/>
      <c r="F213" s="478">
        <f>'[6]з'!L213</f>
        <v>0</v>
      </c>
      <c r="G213" s="156"/>
      <c r="H213" s="121"/>
      <c r="I213" s="120"/>
      <c r="T213" s="353">
        <f>IF(проверка!T213=0,,"ой")</f>
        <v>0</v>
      </c>
    </row>
    <row r="214" spans="1:20" ht="12.75" customHeight="1" hidden="1">
      <c r="A214" s="256"/>
      <c r="B214" s="7"/>
      <c r="C214" s="257">
        <v>1081</v>
      </c>
      <c r="D214" s="257" t="s">
        <v>31</v>
      </c>
      <c r="E214" s="52"/>
      <c r="F214" s="479">
        <f>'[6]з'!L214</f>
        <v>0</v>
      </c>
      <c r="G214" s="160">
        <f>'[6]з'!M214</f>
        <v>0</v>
      </c>
      <c r="H214" s="122"/>
      <c r="I214" s="125"/>
      <c r="T214" s="353">
        <f>IF(проверка!T214=0,,"ой")</f>
        <v>0</v>
      </c>
    </row>
    <row r="215" spans="1:20" ht="12.75" customHeight="1" hidden="1">
      <c r="A215" s="256"/>
      <c r="B215" s="8" t="s">
        <v>34</v>
      </c>
      <c r="C215" s="255">
        <v>1090</v>
      </c>
      <c r="D215" s="255" t="s">
        <v>15</v>
      </c>
      <c r="E215" s="52"/>
      <c r="F215" s="478">
        <f>'[6]з'!L215</f>
        <v>0</v>
      </c>
      <c r="G215" s="156"/>
      <c r="H215" s="121"/>
      <c r="I215" s="120"/>
      <c r="T215" s="353">
        <f>IF(проверка!T215=0,,"ой")</f>
        <v>0</v>
      </c>
    </row>
    <row r="216" spans="1:20" ht="12.75" customHeight="1" hidden="1">
      <c r="A216" s="256"/>
      <c r="B216" s="7"/>
      <c r="C216" s="257">
        <v>1091</v>
      </c>
      <c r="D216" s="257" t="s">
        <v>31</v>
      </c>
      <c r="E216" s="52"/>
      <c r="F216" s="479">
        <f>'[6]з'!L216</f>
        <v>0</v>
      </c>
      <c r="G216" s="160">
        <f>'[6]з'!M216</f>
        <v>0</v>
      </c>
      <c r="H216" s="122"/>
      <c r="I216" s="125"/>
      <c r="T216" s="353">
        <f>IF(проверка!T216=0,,"ой")</f>
        <v>0</v>
      </c>
    </row>
    <row r="217" spans="1:20" ht="12.75" customHeight="1" hidden="1">
      <c r="A217" s="256"/>
      <c r="B217" s="8" t="s">
        <v>35</v>
      </c>
      <c r="C217" s="255">
        <v>1100</v>
      </c>
      <c r="D217" s="255" t="s">
        <v>15</v>
      </c>
      <c r="E217" s="52"/>
      <c r="F217" s="478">
        <f>'[6]з'!L217</f>
        <v>0</v>
      </c>
      <c r="G217" s="156"/>
      <c r="H217" s="121"/>
      <c r="I217" s="120"/>
      <c r="T217" s="353">
        <f>IF(проверка!T217=0,,"ой")</f>
        <v>0</v>
      </c>
    </row>
    <row r="218" spans="1:20" ht="12.75" customHeight="1" hidden="1">
      <c r="A218" s="256"/>
      <c r="B218" s="7"/>
      <c r="C218" s="257">
        <v>1101</v>
      </c>
      <c r="D218" s="257" t="s">
        <v>31</v>
      </c>
      <c r="E218" s="52"/>
      <c r="F218" s="479">
        <f>'[6]з'!L218</f>
        <v>0</v>
      </c>
      <c r="G218" s="160">
        <f>'[6]з'!M218</f>
        <v>0</v>
      </c>
      <c r="H218" s="122"/>
      <c r="I218" s="125"/>
      <c r="T218" s="353">
        <f>IF(проверка!T218=0,,"ой")</f>
        <v>0</v>
      </c>
    </row>
    <row r="219" spans="1:20" ht="12.75" customHeight="1" hidden="1">
      <c r="A219" s="148" t="s">
        <v>36</v>
      </c>
      <c r="B219" s="149" t="s">
        <v>37</v>
      </c>
      <c r="C219" s="150">
        <v>1110</v>
      </c>
      <c r="D219" s="258" t="s">
        <v>15</v>
      </c>
      <c r="E219" s="151"/>
      <c r="F219" s="476">
        <f>F221+F227+F229+F231+F233+F235</f>
        <v>0</v>
      </c>
      <c r="G219" s="139"/>
      <c r="H219" s="79">
        <f>H221+H227+H229+H231+H233+H235</f>
        <v>0</v>
      </c>
      <c r="I219" s="140"/>
      <c r="T219" s="353">
        <f>IF(проверка!T219=0,,"ой")</f>
        <v>0</v>
      </c>
    </row>
    <row r="220" spans="1:20" ht="12.75" customHeight="1" hidden="1">
      <c r="A220" s="148"/>
      <c r="B220" s="152" t="s">
        <v>38</v>
      </c>
      <c r="C220" s="153">
        <v>1111</v>
      </c>
      <c r="D220" s="259" t="s">
        <v>31</v>
      </c>
      <c r="E220" s="151"/>
      <c r="F220" s="477">
        <f>F222+F228+F230+F232+F234+F236</f>
        <v>0</v>
      </c>
      <c r="G220" s="83">
        <f>G222+G228+G230+G232+G234+G236</f>
        <v>0</v>
      </c>
      <c r="H220" s="84">
        <f>H222+H228+H230+H232+H234+H236</f>
        <v>0</v>
      </c>
      <c r="I220" s="85">
        <f>I222+I228+I230+I232+I234+I236</f>
        <v>0</v>
      </c>
      <c r="T220" s="353">
        <f>IF(проверка!T220=0,,"ой")</f>
        <v>0</v>
      </c>
    </row>
    <row r="221" spans="1:20" s="249" customFormat="1" ht="12.75" customHeight="1" hidden="1">
      <c r="A221" s="260"/>
      <c r="B221" s="154" t="s">
        <v>39</v>
      </c>
      <c r="C221" s="258">
        <v>1120</v>
      </c>
      <c r="D221" s="258" t="s">
        <v>15</v>
      </c>
      <c r="E221" s="119"/>
      <c r="F221" s="478">
        <f>F223+F225</f>
        <v>0</v>
      </c>
      <c r="G221" s="156"/>
      <c r="H221" s="157">
        <f>H223+H225</f>
        <v>0</v>
      </c>
      <c r="I221" s="120"/>
      <c r="J221"/>
      <c r="K221"/>
      <c r="L221"/>
      <c r="M221"/>
      <c r="N221"/>
      <c r="O221"/>
      <c r="P221"/>
      <c r="Q221"/>
      <c r="R221"/>
      <c r="S221"/>
      <c r="T221" s="353">
        <f>IF(проверка!T221=0,,"ой")</f>
        <v>0</v>
      </c>
    </row>
    <row r="222" spans="1:20" s="249" customFormat="1" ht="12.75" customHeight="1" hidden="1">
      <c r="A222" s="260"/>
      <c r="B222" s="158"/>
      <c r="C222" s="259">
        <v>1121</v>
      </c>
      <c r="D222" s="259" t="s">
        <v>31</v>
      </c>
      <c r="E222" s="119"/>
      <c r="F222" s="479">
        <f>F224+F226</f>
        <v>0</v>
      </c>
      <c r="G222" s="160">
        <f>G224+G226</f>
        <v>0</v>
      </c>
      <c r="H222" s="161">
        <f>H224+H226</f>
        <v>0</v>
      </c>
      <c r="I222" s="215">
        <f>I224+I226</f>
        <v>0</v>
      </c>
      <c r="J222"/>
      <c r="K222"/>
      <c r="L222"/>
      <c r="M222"/>
      <c r="N222"/>
      <c r="O222"/>
      <c r="P222"/>
      <c r="Q222"/>
      <c r="R222"/>
      <c r="S222"/>
      <c r="T222" s="353">
        <f>IF(проверка!T222=0,,"ой")</f>
        <v>0</v>
      </c>
    </row>
    <row r="223" spans="1:20" s="129" customFormat="1" ht="12.75" customHeight="1" hidden="1">
      <c r="A223" s="126"/>
      <c r="B223" s="130" t="s">
        <v>40</v>
      </c>
      <c r="C223" s="138">
        <v>160</v>
      </c>
      <c r="D223" s="138" t="s">
        <v>15</v>
      </c>
      <c r="E223" s="127"/>
      <c r="F223" s="496">
        <f>'[6]з'!L223</f>
        <v>0</v>
      </c>
      <c r="G223" s="416"/>
      <c r="H223" s="135"/>
      <c r="I223" s="128"/>
      <c r="J223"/>
      <c r="K223"/>
      <c r="L223"/>
      <c r="M223"/>
      <c r="N223"/>
      <c r="O223"/>
      <c r="P223"/>
      <c r="Q223"/>
      <c r="R223"/>
      <c r="S223"/>
      <c r="T223" s="353">
        <f>IF(проверка!T223=0,,"ой")</f>
        <v>0</v>
      </c>
    </row>
    <row r="224" spans="1:20" s="129" customFormat="1" ht="12.75" customHeight="1" hidden="1">
      <c r="A224" s="126"/>
      <c r="B224" s="131"/>
      <c r="C224" s="132">
        <v>161</v>
      </c>
      <c r="D224" s="132" t="s">
        <v>31</v>
      </c>
      <c r="E224" s="127"/>
      <c r="F224" s="497">
        <f>'[6]з'!L224</f>
        <v>0</v>
      </c>
      <c r="G224" s="419">
        <f>'[6]з'!M224</f>
        <v>0</v>
      </c>
      <c r="H224" s="133"/>
      <c r="I224" s="134"/>
      <c r="J224"/>
      <c r="K224"/>
      <c r="L224"/>
      <c r="M224"/>
      <c r="N224"/>
      <c r="O224"/>
      <c r="P224"/>
      <c r="Q224"/>
      <c r="R224"/>
      <c r="S224"/>
      <c r="T224" s="353">
        <f>IF(проверка!T224=0,,"ой")</f>
        <v>0</v>
      </c>
    </row>
    <row r="225" spans="1:20" s="129" customFormat="1" ht="12.75" customHeight="1" hidden="1">
      <c r="A225" s="126"/>
      <c r="B225" s="130" t="s">
        <v>41</v>
      </c>
      <c r="C225" s="138">
        <v>170</v>
      </c>
      <c r="D225" s="138" t="s">
        <v>15</v>
      </c>
      <c r="E225" s="127"/>
      <c r="F225" s="496">
        <f>'[6]з'!L225</f>
        <v>0</v>
      </c>
      <c r="G225" s="416"/>
      <c r="H225" s="135"/>
      <c r="I225" s="128"/>
      <c r="J225"/>
      <c r="K225"/>
      <c r="L225"/>
      <c r="M225"/>
      <c r="N225"/>
      <c r="O225"/>
      <c r="P225"/>
      <c r="Q225"/>
      <c r="R225"/>
      <c r="S225"/>
      <c r="T225" s="353">
        <f>IF(проверка!T225=0,,"ой")</f>
        <v>0</v>
      </c>
    </row>
    <row r="226" spans="1:20" s="129" customFormat="1" ht="12.75" customHeight="1" hidden="1">
      <c r="A226" s="126"/>
      <c r="B226" s="131"/>
      <c r="C226" s="132">
        <v>171</v>
      </c>
      <c r="D226" s="132" t="s">
        <v>31</v>
      </c>
      <c r="E226" s="127"/>
      <c r="F226" s="497">
        <f>'[6]з'!L226</f>
        <v>0</v>
      </c>
      <c r="G226" s="419">
        <f>'[6]з'!M226</f>
        <v>0</v>
      </c>
      <c r="H226" s="133"/>
      <c r="I226" s="134"/>
      <c r="J226"/>
      <c r="K226"/>
      <c r="L226"/>
      <c r="M226"/>
      <c r="N226"/>
      <c r="O226"/>
      <c r="P226"/>
      <c r="Q226"/>
      <c r="R226"/>
      <c r="S226"/>
      <c r="T226" s="353">
        <f>IF(проверка!T226=0,,"ой")</f>
        <v>0</v>
      </c>
    </row>
    <row r="227" spans="1:20" ht="12.75" customHeight="1" hidden="1">
      <c r="A227" s="256"/>
      <c r="B227" s="8" t="s">
        <v>42</v>
      </c>
      <c r="C227" s="255">
        <v>1150</v>
      </c>
      <c r="D227" s="255" t="s">
        <v>15</v>
      </c>
      <c r="E227" s="52"/>
      <c r="F227" s="478">
        <f>'[6]з'!L227</f>
        <v>0</v>
      </c>
      <c r="G227" s="156"/>
      <c r="H227" s="124"/>
      <c r="I227" s="120"/>
      <c r="T227" s="353">
        <f>IF(проверка!T227=0,,"ой")</f>
        <v>0</v>
      </c>
    </row>
    <row r="228" spans="1:20" ht="12.75" customHeight="1" hidden="1">
      <c r="A228" s="256"/>
      <c r="B228" s="7"/>
      <c r="C228" s="257">
        <v>1151</v>
      </c>
      <c r="D228" s="257" t="s">
        <v>31</v>
      </c>
      <c r="E228" s="52"/>
      <c r="F228" s="479">
        <f>'[6]з'!L228</f>
        <v>0</v>
      </c>
      <c r="G228" s="160">
        <f>'[6]з'!M228</f>
        <v>0</v>
      </c>
      <c r="H228" s="123"/>
      <c r="I228" s="125"/>
      <c r="T228" s="353">
        <f>IF(проверка!T228=0,,"ой")</f>
        <v>0</v>
      </c>
    </row>
    <row r="229" spans="1:20" ht="12.75" customHeight="1" hidden="1">
      <c r="A229" s="256"/>
      <c r="B229" s="8" t="s">
        <v>43</v>
      </c>
      <c r="C229" s="255">
        <v>1160</v>
      </c>
      <c r="D229" s="255" t="s">
        <v>15</v>
      </c>
      <c r="E229" s="52"/>
      <c r="F229" s="478">
        <f>'[6]з'!L229</f>
        <v>0</v>
      </c>
      <c r="G229" s="156"/>
      <c r="H229" s="124"/>
      <c r="I229" s="120"/>
      <c r="T229" s="353">
        <f>IF(проверка!T229=0,,"ой")</f>
        <v>0</v>
      </c>
    </row>
    <row r="230" spans="1:20" ht="12.75" customHeight="1" hidden="1">
      <c r="A230" s="256"/>
      <c r="B230" s="7"/>
      <c r="C230" s="257">
        <v>1161</v>
      </c>
      <c r="D230" s="257" t="s">
        <v>31</v>
      </c>
      <c r="E230" s="52"/>
      <c r="F230" s="479">
        <f>'[6]з'!L230</f>
        <v>0</v>
      </c>
      <c r="G230" s="160">
        <f>'[6]з'!M230</f>
        <v>0</v>
      </c>
      <c r="H230" s="123"/>
      <c r="I230" s="125"/>
      <c r="T230" s="353">
        <f>IF(проверка!T230=0,,"ой")</f>
        <v>0</v>
      </c>
    </row>
    <row r="231" spans="1:20" ht="12.75" customHeight="1" hidden="1">
      <c r="A231" s="256"/>
      <c r="B231" s="8" t="s">
        <v>44</v>
      </c>
      <c r="C231" s="255">
        <v>1170</v>
      </c>
      <c r="D231" s="255" t="s">
        <v>15</v>
      </c>
      <c r="E231" s="52"/>
      <c r="F231" s="478">
        <f>'[6]з'!L231</f>
        <v>0</v>
      </c>
      <c r="G231" s="156"/>
      <c r="H231" s="124"/>
      <c r="I231" s="120"/>
      <c r="T231" s="353">
        <f>IF(проверка!T231=0,,"ой")</f>
        <v>0</v>
      </c>
    </row>
    <row r="232" spans="1:20" ht="12.75" customHeight="1" hidden="1">
      <c r="A232" s="256"/>
      <c r="B232" s="7"/>
      <c r="C232" s="257">
        <v>1171</v>
      </c>
      <c r="D232" s="257" t="s">
        <v>31</v>
      </c>
      <c r="E232" s="52"/>
      <c r="F232" s="479">
        <f>'[6]з'!L232</f>
        <v>0</v>
      </c>
      <c r="G232" s="160">
        <f>'[6]з'!M232</f>
        <v>0</v>
      </c>
      <c r="H232" s="123"/>
      <c r="I232" s="125"/>
      <c r="T232" s="353">
        <f>IF(проверка!T232=0,,"ой")</f>
        <v>0</v>
      </c>
    </row>
    <row r="233" spans="1:20" ht="12.75" customHeight="1" hidden="1">
      <c r="A233" s="256"/>
      <c r="B233" s="8" t="s">
        <v>45</v>
      </c>
      <c r="C233" s="255">
        <v>1180</v>
      </c>
      <c r="D233" s="255" t="s">
        <v>15</v>
      </c>
      <c r="E233" s="52"/>
      <c r="F233" s="478">
        <f>'[6]з'!L233</f>
        <v>0</v>
      </c>
      <c r="G233" s="156"/>
      <c r="H233" s="124"/>
      <c r="I233" s="120"/>
      <c r="T233" s="353">
        <f>IF(проверка!T233=0,,"ой")</f>
        <v>0</v>
      </c>
    </row>
    <row r="234" spans="1:20" ht="12.75" customHeight="1" hidden="1">
      <c r="A234" s="256"/>
      <c r="B234" s="7"/>
      <c r="C234" s="257">
        <v>1181</v>
      </c>
      <c r="D234" s="257" t="s">
        <v>31</v>
      </c>
      <c r="E234" s="52"/>
      <c r="F234" s="479">
        <f>'[6]з'!L234</f>
        <v>0</v>
      </c>
      <c r="G234" s="160">
        <f>'[6]з'!M234</f>
        <v>0</v>
      </c>
      <c r="H234" s="123"/>
      <c r="I234" s="125"/>
      <c r="T234" s="353">
        <f>IF(проверка!T234=0,,"ой")</f>
        <v>0</v>
      </c>
    </row>
    <row r="235" spans="1:20" ht="12.75" customHeight="1" hidden="1">
      <c r="A235" s="256"/>
      <c r="B235" s="8" t="s">
        <v>46</v>
      </c>
      <c r="C235" s="255">
        <v>1190</v>
      </c>
      <c r="D235" s="255" t="s">
        <v>15</v>
      </c>
      <c r="E235" s="52"/>
      <c r="F235" s="478">
        <f>'[6]з'!L235</f>
        <v>0</v>
      </c>
      <c r="G235" s="156"/>
      <c r="H235" s="124"/>
      <c r="I235" s="120"/>
      <c r="T235" s="353">
        <f>IF(проверка!T235=0,,"ой")</f>
        <v>0</v>
      </c>
    </row>
    <row r="236" spans="1:20" ht="12.75" customHeight="1" hidden="1">
      <c r="A236" s="256"/>
      <c r="B236" s="7"/>
      <c r="C236" s="257">
        <v>1191</v>
      </c>
      <c r="D236" s="257" t="s">
        <v>31</v>
      </c>
      <c r="E236" s="52"/>
      <c r="F236" s="479">
        <f>'[6]з'!L236</f>
        <v>0</v>
      </c>
      <c r="G236" s="160">
        <f>'[6]з'!M236</f>
        <v>0</v>
      </c>
      <c r="H236" s="123"/>
      <c r="I236" s="125"/>
      <c r="T236" s="353">
        <f>IF(проверка!T236=0,,"ой")</f>
        <v>0</v>
      </c>
    </row>
    <row r="237" spans="1:20" ht="12.75" customHeight="1" hidden="1">
      <c r="A237" s="254">
        <v>3</v>
      </c>
      <c r="B237" s="12" t="s">
        <v>47</v>
      </c>
      <c r="C237" s="9">
        <v>1200</v>
      </c>
      <c r="D237" s="255" t="s">
        <v>15</v>
      </c>
      <c r="E237" s="52"/>
      <c r="F237" s="476">
        <f>'[6]з'!L237</f>
        <v>0</v>
      </c>
      <c r="G237" s="139"/>
      <c r="H237" s="78"/>
      <c r="I237" s="140"/>
      <c r="T237" s="353">
        <f>IF(проверка!T237=0,,"ой")</f>
        <v>0</v>
      </c>
    </row>
    <row r="238" spans="1:20" ht="12.75" customHeight="1" hidden="1">
      <c r="A238" s="256"/>
      <c r="B238" s="10"/>
      <c r="C238" s="11">
        <v>1201</v>
      </c>
      <c r="D238" s="257" t="s">
        <v>31</v>
      </c>
      <c r="E238" s="52"/>
      <c r="F238" s="477">
        <f>'[6]з'!L238</f>
        <v>0</v>
      </c>
      <c r="G238" s="83">
        <f>'[6]з'!M238</f>
        <v>0</v>
      </c>
      <c r="H238" s="81"/>
      <c r="I238" s="82"/>
      <c r="T238" s="353">
        <f>IF(проверка!T238=0,,"ой")</f>
        <v>0</v>
      </c>
    </row>
    <row r="239" spans="1:20" s="385" customFormat="1" ht="12.75" customHeight="1" hidden="1">
      <c r="A239" s="366"/>
      <c r="B239" s="164"/>
      <c r="C239" s="367"/>
      <c r="D239" s="368"/>
      <c r="E239" s="369"/>
      <c r="F239" s="498"/>
      <c r="G239" s="168"/>
      <c r="H239" s="1150"/>
      <c r="I239" s="1151"/>
      <c r="J239"/>
      <c r="K239"/>
      <c r="L239"/>
      <c r="M239"/>
      <c r="N239"/>
      <c r="O239"/>
      <c r="P239"/>
      <c r="Q239"/>
      <c r="R239"/>
      <c r="S239"/>
      <c r="T239" s="353">
        <f>IF(проверка!T239=0,,"ой")</f>
        <v>0</v>
      </c>
    </row>
    <row r="240" spans="1:20" s="385" customFormat="1" ht="12.75" customHeight="1" hidden="1">
      <c r="A240" s="372"/>
      <c r="B240" s="170"/>
      <c r="C240" s="373"/>
      <c r="D240" s="374"/>
      <c r="E240" s="369"/>
      <c r="F240" s="499"/>
      <c r="G240" s="173"/>
      <c r="H240" s="1150"/>
      <c r="I240" s="1151"/>
      <c r="J240"/>
      <c r="K240"/>
      <c r="L240"/>
      <c r="M240"/>
      <c r="N240"/>
      <c r="O240"/>
      <c r="P240"/>
      <c r="Q240"/>
      <c r="R240"/>
      <c r="S240"/>
      <c r="T240" s="353">
        <f>IF(проверка!T240=0,,"ой")</f>
        <v>0</v>
      </c>
    </row>
    <row r="241" spans="1:20" s="249" customFormat="1" ht="12.75" customHeight="1" hidden="1">
      <c r="A241" s="266">
        <v>5</v>
      </c>
      <c r="B241" s="163" t="s">
        <v>48</v>
      </c>
      <c r="C241" s="266">
        <v>1210</v>
      </c>
      <c r="D241" s="266" t="s">
        <v>19</v>
      </c>
      <c r="E241" s="119"/>
      <c r="F241" s="475">
        <f>SUM(F242:F245)</f>
        <v>0</v>
      </c>
      <c r="G241" s="69">
        <f>SUM(G242:G245)</f>
        <v>0</v>
      </c>
      <c r="H241" s="70">
        <f>SUM(H242:H245)</f>
        <v>0</v>
      </c>
      <c r="I241" s="71">
        <f>SUM(I242:I245)</f>
        <v>0</v>
      </c>
      <c r="J241"/>
      <c r="K241"/>
      <c r="L241"/>
      <c r="M241"/>
      <c r="N241"/>
      <c r="O241"/>
      <c r="P241"/>
      <c r="Q241"/>
      <c r="R241"/>
      <c r="S241"/>
      <c r="T241" s="353">
        <f>IF(проверка!T241=0,,"ой")</f>
        <v>0</v>
      </c>
    </row>
    <row r="242" spans="1:20" ht="12.75" customHeight="1" hidden="1">
      <c r="A242" s="267"/>
      <c r="B242" s="909"/>
      <c r="C242" s="268"/>
      <c r="D242" s="268"/>
      <c r="E242" s="52"/>
      <c r="F242" s="500"/>
      <c r="G242" s="422"/>
      <c r="H242" s="95"/>
      <c r="I242" s="96"/>
      <c r="T242" s="353">
        <f>IF(проверка!T242=0,,"ой")</f>
        <v>0</v>
      </c>
    </row>
    <row r="243" spans="1:20" ht="12.75" customHeight="1" hidden="1">
      <c r="A243" s="267"/>
      <c r="B243" s="909"/>
      <c r="C243" s="268"/>
      <c r="D243" s="268"/>
      <c r="E243" s="52"/>
      <c r="F243" s="500"/>
      <c r="G243" s="422"/>
      <c r="H243" s="95"/>
      <c r="I243" s="96"/>
      <c r="T243" s="353">
        <f>IF(проверка!T243=0,,"ой")</f>
        <v>0</v>
      </c>
    </row>
    <row r="244" spans="1:20" ht="12.75" customHeight="1" hidden="1">
      <c r="A244" s="267"/>
      <c r="B244" s="909"/>
      <c r="C244" s="268"/>
      <c r="D244" s="268"/>
      <c r="E244" s="52"/>
      <c r="F244" s="500"/>
      <c r="G244" s="422"/>
      <c r="H244" s="95"/>
      <c r="I244" s="96"/>
      <c r="T244" s="353">
        <f>IF(проверка!T244=0,,"ой")</f>
        <v>0</v>
      </c>
    </row>
    <row r="245" spans="1:20" ht="13.5" customHeight="1" hidden="1" thickBot="1">
      <c r="A245" s="267"/>
      <c r="B245" s="909"/>
      <c r="C245" s="268">
        <v>1201</v>
      </c>
      <c r="D245" s="268"/>
      <c r="E245" s="52"/>
      <c r="F245" s="500"/>
      <c r="G245" s="422"/>
      <c r="H245" s="95"/>
      <c r="I245" s="96"/>
      <c r="T245" s="353">
        <f>IF(проверка!T245=0,,"ой")</f>
        <v>0</v>
      </c>
    </row>
    <row r="246" spans="1:20" ht="15.75" customHeight="1" hidden="1" thickBot="1">
      <c r="A246" s="269"/>
      <c r="B246" s="179" t="s">
        <v>136</v>
      </c>
      <c r="C246" s="270">
        <v>1220</v>
      </c>
      <c r="D246" s="271" t="s">
        <v>19</v>
      </c>
      <c r="E246" s="119"/>
      <c r="F246" s="471"/>
      <c r="G246" s="73">
        <f>G241+G238+G220+G210</f>
        <v>0</v>
      </c>
      <c r="H246" s="147"/>
      <c r="I246" s="472">
        <f>I241+I238+I220+I210</f>
        <v>0</v>
      </c>
      <c r="T246" s="353">
        <f>IF(проверка!T246=0,,"ой")</f>
        <v>0</v>
      </c>
    </row>
    <row r="247" spans="1:20" ht="12.75" customHeight="1" hidden="1">
      <c r="A247" s="256" t="s">
        <v>26</v>
      </c>
      <c r="B247" s="8" t="s">
        <v>50</v>
      </c>
      <c r="C247" s="255">
        <v>1230</v>
      </c>
      <c r="D247" s="255" t="s">
        <v>15</v>
      </c>
      <c r="E247" s="52"/>
      <c r="F247" s="501">
        <f>'[6]з'!L247</f>
        <v>0</v>
      </c>
      <c r="G247" s="156"/>
      <c r="H247" s="200"/>
      <c r="I247" s="120"/>
      <c r="T247" s="353">
        <f>IF(проверка!T247=0,,"ой")</f>
        <v>0</v>
      </c>
    </row>
    <row r="248" spans="1:20" ht="12.75" customHeight="1" hidden="1">
      <c r="A248" s="256"/>
      <c r="B248" s="7"/>
      <c r="C248" s="257">
        <v>1231</v>
      </c>
      <c r="D248" s="257" t="s">
        <v>31</v>
      </c>
      <c r="E248" s="52"/>
      <c r="F248" s="502">
        <f>'[6]з'!L248</f>
        <v>0</v>
      </c>
      <c r="G248" s="503">
        <f>'[6]з'!M248</f>
        <v>0</v>
      </c>
      <c r="H248" s="483"/>
      <c r="I248" s="484"/>
      <c r="T248" s="353">
        <f>IF(проверка!T248=0,,"ой")</f>
        <v>0</v>
      </c>
    </row>
    <row r="249" spans="1:20" s="253" customFormat="1" ht="15.75" customHeight="1" hidden="1">
      <c r="A249" s="87"/>
      <c r="B249" s="13" t="s">
        <v>171</v>
      </c>
      <c r="C249" s="74"/>
      <c r="D249" s="88"/>
      <c r="E249" s="74"/>
      <c r="F249" s="495">
        <f>'[6]з'!L249</f>
        <v>0</v>
      </c>
      <c r="G249" s="348">
        <f>'[6]з'!M249</f>
        <v>0</v>
      </c>
      <c r="H249" s="74"/>
      <c r="I249" s="473"/>
      <c r="J249"/>
      <c r="K249"/>
      <c r="L249"/>
      <c r="M249"/>
      <c r="N249"/>
      <c r="O249"/>
      <c r="P249"/>
      <c r="Q249"/>
      <c r="R249"/>
      <c r="S249"/>
      <c r="T249" s="350"/>
    </row>
    <row r="250" spans="1:20" ht="38.25" customHeight="1" hidden="1">
      <c r="A250" s="272">
        <v>1</v>
      </c>
      <c r="B250" s="14" t="s">
        <v>51</v>
      </c>
      <c r="C250" s="273">
        <v>1240</v>
      </c>
      <c r="D250" s="273" t="s">
        <v>15</v>
      </c>
      <c r="E250" s="52"/>
      <c r="F250" s="474">
        <f>'[6]з'!L250</f>
        <v>0</v>
      </c>
      <c r="G250" s="91">
        <f>'[6]з'!M250</f>
        <v>0</v>
      </c>
      <c r="H250" s="89"/>
      <c r="I250" s="90"/>
      <c r="T250" s="353">
        <f>IF(проверка!T250=0,,"ой")</f>
        <v>0</v>
      </c>
    </row>
    <row r="251" spans="1:20" ht="12.75" customHeight="1" hidden="1">
      <c r="A251" s="267">
        <v>2</v>
      </c>
      <c r="B251" s="15" t="s">
        <v>52</v>
      </c>
      <c r="C251" s="267">
        <v>1250</v>
      </c>
      <c r="D251" s="267" t="s">
        <v>15</v>
      </c>
      <c r="E251" s="52"/>
      <c r="F251" s="475">
        <f>'[6]з'!L251</f>
        <v>0</v>
      </c>
      <c r="G251" s="69">
        <f>'[6]з'!M251</f>
        <v>0</v>
      </c>
      <c r="H251" s="66"/>
      <c r="I251" s="67"/>
      <c r="T251" s="353">
        <f>IF(проверка!T251=0,,"ой")</f>
        <v>0</v>
      </c>
    </row>
    <row r="252" spans="1:20" ht="12.75" customHeight="1" hidden="1">
      <c r="A252" s="273">
        <v>3</v>
      </c>
      <c r="B252" s="16" t="s">
        <v>53</v>
      </c>
      <c r="C252" s="273">
        <v>1260</v>
      </c>
      <c r="D252" s="273" t="s">
        <v>31</v>
      </c>
      <c r="E252" s="52"/>
      <c r="F252" s="475">
        <f>'[6]з'!L252</f>
        <v>0</v>
      </c>
      <c r="G252" s="69">
        <f>'[6]з'!M252</f>
        <v>0</v>
      </c>
      <c r="H252" s="66"/>
      <c r="I252" s="67"/>
      <c r="T252" s="353">
        <f>IF(проверка!T252=0,,"ой")</f>
        <v>0</v>
      </c>
    </row>
    <row r="253" spans="1:20" ht="12.75" customHeight="1" hidden="1">
      <c r="A253" s="273">
        <v>4</v>
      </c>
      <c r="B253" s="16" t="s">
        <v>54</v>
      </c>
      <c r="C253" s="273">
        <v>1270</v>
      </c>
      <c r="D253" s="273" t="s">
        <v>19</v>
      </c>
      <c r="E253" s="52"/>
      <c r="F253" s="475">
        <f>'[6]з'!L253</f>
        <v>0</v>
      </c>
      <c r="G253" s="69">
        <f>'[6]з'!M253</f>
        <v>0</v>
      </c>
      <c r="H253" s="66"/>
      <c r="I253" s="67"/>
      <c r="T253" s="353">
        <f>IF(проверка!T253=0,,"ой")</f>
        <v>0</v>
      </c>
    </row>
    <row r="254" spans="1:20" ht="12.75" customHeight="1" hidden="1">
      <c r="A254" s="274">
        <v>5</v>
      </c>
      <c r="B254" s="175" t="s">
        <v>48</v>
      </c>
      <c r="C254" s="248">
        <v>1280</v>
      </c>
      <c r="D254" s="248" t="s">
        <v>19</v>
      </c>
      <c r="E254" s="119"/>
      <c r="F254" s="475">
        <f>SUM(F255:F256)</f>
        <v>0</v>
      </c>
      <c r="G254" s="69">
        <f>SUM(G255:G256)</f>
        <v>0</v>
      </c>
      <c r="H254" s="70">
        <f>SUM(H255:H256)</f>
        <v>0</v>
      </c>
      <c r="I254" s="71">
        <f>SUM(I255:I256)</f>
        <v>0</v>
      </c>
      <c r="T254" s="353">
        <f>IF(проверка!T254=0,,"ой")</f>
        <v>0</v>
      </c>
    </row>
    <row r="255" spans="1:20" ht="23.25" customHeight="1" hidden="1">
      <c r="A255" s="275"/>
      <c r="B255" s="177" t="s">
        <v>55</v>
      </c>
      <c r="C255" s="276">
        <v>1281</v>
      </c>
      <c r="D255" s="277" t="s">
        <v>56</v>
      </c>
      <c r="E255" s="94"/>
      <c r="F255" s="504">
        <f>'[6]з'!L255</f>
        <v>0</v>
      </c>
      <c r="G255" s="433">
        <f>'[6]з'!M255</f>
        <v>0</v>
      </c>
      <c r="H255" s="141"/>
      <c r="I255" s="142"/>
      <c r="T255" s="353">
        <f>IF(проверка!T255=0,,"ой")</f>
        <v>0</v>
      </c>
    </row>
    <row r="256" spans="1:20" ht="13.5" customHeight="1" hidden="1" thickBot="1">
      <c r="A256" s="256"/>
      <c r="B256" s="176" t="s">
        <v>57</v>
      </c>
      <c r="C256" s="278">
        <v>1282</v>
      </c>
      <c r="D256" s="279" t="s">
        <v>56</v>
      </c>
      <c r="E256" s="94"/>
      <c r="F256" s="505">
        <f>'[6]з'!L256</f>
        <v>0</v>
      </c>
      <c r="G256" s="436">
        <f>'[6]з'!M256</f>
        <v>0</v>
      </c>
      <c r="H256" s="143"/>
      <c r="I256" s="144"/>
      <c r="T256" s="353">
        <f>IF(проверка!T256=0,,"ой")</f>
        <v>0</v>
      </c>
    </row>
    <row r="257" spans="1:20" ht="15.75" customHeight="1" hidden="1" thickBot="1">
      <c r="A257" s="269"/>
      <c r="B257" s="179" t="s">
        <v>137</v>
      </c>
      <c r="C257" s="270">
        <v>1290</v>
      </c>
      <c r="D257" s="271" t="s">
        <v>19</v>
      </c>
      <c r="E257" s="119"/>
      <c r="F257" s="485"/>
      <c r="G257" s="486">
        <f>SUM(G250:G254)</f>
        <v>0</v>
      </c>
      <c r="H257" s="487"/>
      <c r="I257" s="488">
        <f>SUM(I250:I254)</f>
        <v>0</v>
      </c>
      <c r="T257" s="353">
        <f>IF(проверка!T257=0,,"ой")</f>
        <v>0</v>
      </c>
    </row>
    <row r="258" spans="1:20" s="253" customFormat="1" ht="45" customHeight="1" hidden="1">
      <c r="A258" s="87"/>
      <c r="B258" s="178" t="s">
        <v>138</v>
      </c>
      <c r="C258" s="74"/>
      <c r="D258" s="88"/>
      <c r="E258" s="74"/>
      <c r="F258" s="495"/>
      <c r="G258" s="348"/>
      <c r="H258" s="74"/>
      <c r="I258" s="473"/>
      <c r="J258"/>
      <c r="K258"/>
      <c r="L258"/>
      <c r="M258"/>
      <c r="N258"/>
      <c r="O258"/>
      <c r="P258"/>
      <c r="Q258"/>
      <c r="R258"/>
      <c r="S258"/>
      <c r="T258" s="350"/>
    </row>
    <row r="259" spans="1:20" ht="12.75" customHeight="1" hidden="1">
      <c r="A259" s="280">
        <v>1</v>
      </c>
      <c r="B259" s="281" t="s">
        <v>60</v>
      </c>
      <c r="C259" s="282">
        <v>1300</v>
      </c>
      <c r="D259" s="266" t="s">
        <v>15</v>
      </c>
      <c r="E259" s="119"/>
      <c r="F259" s="474">
        <f>SUM(F260:F261)</f>
        <v>0</v>
      </c>
      <c r="G259" s="91">
        <f>SUM(G260:G261)</f>
        <v>0</v>
      </c>
      <c r="H259" s="76">
        <f>SUM(H260:H261)</f>
        <v>0</v>
      </c>
      <c r="I259" s="92">
        <f>SUM(I260:I261)</f>
        <v>0</v>
      </c>
      <c r="T259" s="353">
        <f>IF(проверка!T259=0,,"ой")</f>
        <v>0</v>
      </c>
    </row>
    <row r="260" spans="1:20" ht="12.75" customHeight="1" hidden="1">
      <c r="A260" s="256"/>
      <c r="B260" s="283" t="s">
        <v>61</v>
      </c>
      <c r="C260" s="284">
        <v>1301</v>
      </c>
      <c r="D260" s="285" t="s">
        <v>15</v>
      </c>
      <c r="E260" s="94"/>
      <c r="F260" s="505">
        <f>'[6]з'!L260</f>
        <v>0</v>
      </c>
      <c r="G260" s="436">
        <f>'[6]з'!M260</f>
        <v>0</v>
      </c>
      <c r="H260" s="143"/>
      <c r="I260" s="144"/>
      <c r="T260" s="353">
        <f>IF(проверка!T260=0,,"ой")</f>
        <v>0</v>
      </c>
    </row>
    <row r="261" spans="1:20" ht="12.75" customHeight="1" hidden="1">
      <c r="A261" s="256"/>
      <c r="B261" s="286" t="s">
        <v>62</v>
      </c>
      <c r="C261" s="284">
        <v>1302</v>
      </c>
      <c r="D261" s="285" t="s">
        <v>15</v>
      </c>
      <c r="E261" s="94"/>
      <c r="F261" s="505">
        <f>'[6]з'!L261</f>
        <v>0</v>
      </c>
      <c r="G261" s="436">
        <f>'[6]з'!M261</f>
        <v>0</v>
      </c>
      <c r="H261" s="143"/>
      <c r="I261" s="144"/>
      <c r="T261" s="353">
        <f>IF(проверка!T261=0,,"ой")</f>
        <v>0</v>
      </c>
    </row>
    <row r="262" spans="1:20" ht="12.75" customHeight="1" hidden="1">
      <c r="A262" s="237">
        <v>2</v>
      </c>
      <c r="B262" s="287" t="s">
        <v>63</v>
      </c>
      <c r="C262" s="288">
        <v>1310</v>
      </c>
      <c r="D262" s="273" t="s">
        <v>15</v>
      </c>
      <c r="E262" s="52"/>
      <c r="F262" s="475">
        <f>'[6]з'!L262</f>
        <v>0</v>
      </c>
      <c r="G262" s="69">
        <f>'[6]з'!M262</f>
        <v>0</v>
      </c>
      <c r="H262" s="66"/>
      <c r="I262" s="67"/>
      <c r="T262" s="353">
        <f>IF(проверка!T262=0,,"ой")</f>
        <v>0</v>
      </c>
    </row>
    <row r="263" spans="1:20" ht="12.75" customHeight="1" hidden="1">
      <c r="A263" s="17">
        <v>3</v>
      </c>
      <c r="B263" s="287" t="s">
        <v>64</v>
      </c>
      <c r="C263" s="250">
        <v>1320</v>
      </c>
      <c r="D263" s="273" t="s">
        <v>15</v>
      </c>
      <c r="E263" s="52"/>
      <c r="F263" s="475">
        <f>'[6]з'!L263</f>
        <v>0</v>
      </c>
      <c r="G263" s="69">
        <f>'[6]з'!M263</f>
        <v>0</v>
      </c>
      <c r="H263" s="66"/>
      <c r="I263" s="67"/>
      <c r="T263" s="353">
        <f>IF(проверка!T263=0,,"ой")</f>
        <v>0</v>
      </c>
    </row>
    <row r="264" spans="1:20" ht="12.75" customHeight="1" hidden="1">
      <c r="A264" s="254">
        <v>4</v>
      </c>
      <c r="B264" s="287" t="s">
        <v>65</v>
      </c>
      <c r="C264" s="289">
        <v>1330</v>
      </c>
      <c r="D264" s="273" t="s">
        <v>15</v>
      </c>
      <c r="E264" s="52"/>
      <c r="F264" s="475">
        <f>'[6]з'!L264</f>
        <v>0</v>
      </c>
      <c r="G264" s="69">
        <f>'[6]з'!M264</f>
        <v>0</v>
      </c>
      <c r="H264" s="66"/>
      <c r="I264" s="67"/>
      <c r="T264" s="353">
        <f>IF(проверка!T264=0,,"ой")</f>
        <v>0</v>
      </c>
    </row>
    <row r="265" spans="1:20" ht="12.75" customHeight="1" hidden="1">
      <c r="A265" s="254">
        <v>5</v>
      </c>
      <c r="B265" s="290" t="s">
        <v>66</v>
      </c>
      <c r="C265" s="273">
        <v>1340</v>
      </c>
      <c r="D265" s="273" t="s">
        <v>15</v>
      </c>
      <c r="E265" s="52"/>
      <c r="F265" s="475">
        <f>'[6]з'!L265</f>
        <v>0</v>
      </c>
      <c r="G265" s="69">
        <f>'[6]з'!M265</f>
        <v>0</v>
      </c>
      <c r="H265" s="66"/>
      <c r="I265" s="67"/>
      <c r="T265" s="353">
        <f>IF(проверка!T265=0,,"ой")</f>
        <v>0</v>
      </c>
    </row>
    <row r="266" spans="1:20" ht="12.75" customHeight="1" hidden="1">
      <c r="A266" s="237">
        <v>6</v>
      </c>
      <c r="B266" s="291" t="s">
        <v>67</v>
      </c>
      <c r="C266" s="18">
        <v>1350</v>
      </c>
      <c r="D266" s="275" t="s">
        <v>15</v>
      </c>
      <c r="E266" s="52"/>
      <c r="F266" s="475">
        <f>'[6]з'!L266</f>
        <v>0</v>
      </c>
      <c r="G266" s="69">
        <f>'[6]з'!M266</f>
        <v>0</v>
      </c>
      <c r="H266" s="66"/>
      <c r="I266" s="67"/>
      <c r="T266" s="353">
        <f>IF(проверка!T266=0,,"ой")</f>
        <v>0</v>
      </c>
    </row>
    <row r="267" spans="1:20" ht="25.5" customHeight="1" hidden="1">
      <c r="A267" s="145"/>
      <c r="B267" s="292" t="s">
        <v>68</v>
      </c>
      <c r="C267" s="146">
        <v>1351</v>
      </c>
      <c r="D267" s="285" t="s">
        <v>69</v>
      </c>
      <c r="E267" s="94"/>
      <c r="F267" s="505">
        <f>'[6]з'!L267</f>
        <v>0</v>
      </c>
      <c r="G267" s="436">
        <f>'[6]з'!M267</f>
        <v>0</v>
      </c>
      <c r="H267" s="143"/>
      <c r="I267" s="144"/>
      <c r="T267" s="353">
        <f>IF(проверка!T267=0,,"ой")</f>
        <v>0</v>
      </c>
    </row>
    <row r="268" spans="1:20" ht="12.75" customHeight="1" hidden="1">
      <c r="A268" s="293">
        <v>7</v>
      </c>
      <c r="B268" s="281" t="s">
        <v>70</v>
      </c>
      <c r="C268" s="294">
        <v>1360</v>
      </c>
      <c r="D268" s="248" t="s">
        <v>71</v>
      </c>
      <c r="E268" s="119"/>
      <c r="F268" s="475">
        <f>SUM(F269:F273)</f>
        <v>0</v>
      </c>
      <c r="G268" s="69">
        <f>SUM(G269:G273)</f>
        <v>0</v>
      </c>
      <c r="H268" s="70">
        <f>SUM(H269:H273)</f>
        <v>0</v>
      </c>
      <c r="I268" s="71">
        <f>SUM(I269:I273)</f>
        <v>0</v>
      </c>
      <c r="T268" s="353">
        <f>IF(проверка!T268=0,,"ой")</f>
        <v>0</v>
      </c>
    </row>
    <row r="269" spans="1:20" ht="12.75" customHeight="1" hidden="1">
      <c r="A269" s="254"/>
      <c r="B269" s="295" t="s">
        <v>72</v>
      </c>
      <c r="C269" s="296">
        <v>1361</v>
      </c>
      <c r="D269" s="285" t="s">
        <v>71</v>
      </c>
      <c r="E269" s="94"/>
      <c r="F269" s="505">
        <f>'[6]з'!L269</f>
        <v>0</v>
      </c>
      <c r="G269" s="436">
        <f>'[6]з'!M269</f>
        <v>0</v>
      </c>
      <c r="H269" s="143"/>
      <c r="I269" s="144"/>
      <c r="T269" s="353">
        <f>IF(проверка!T269=0,,"ой")</f>
        <v>0</v>
      </c>
    </row>
    <row r="270" spans="1:20" ht="12.75" customHeight="1" hidden="1">
      <c r="A270" s="256"/>
      <c r="B270" s="279" t="s">
        <v>73</v>
      </c>
      <c r="C270" s="296">
        <v>1362</v>
      </c>
      <c r="D270" s="285" t="s">
        <v>71</v>
      </c>
      <c r="E270" s="94"/>
      <c r="F270" s="505">
        <f>'[6]з'!L270</f>
        <v>0</v>
      </c>
      <c r="G270" s="436">
        <f>'[6]з'!M270</f>
        <v>0</v>
      </c>
      <c r="H270" s="143"/>
      <c r="I270" s="144"/>
      <c r="T270" s="353">
        <f>IF(проверка!T270=0,,"ой")</f>
        <v>0</v>
      </c>
    </row>
    <row r="271" spans="1:20" ht="12.75" customHeight="1" hidden="1">
      <c r="A271" s="256"/>
      <c r="B271" s="285" t="s">
        <v>74</v>
      </c>
      <c r="C271" s="296">
        <v>1362</v>
      </c>
      <c r="D271" s="285" t="s">
        <v>71</v>
      </c>
      <c r="E271" s="94"/>
      <c r="F271" s="505">
        <f>'[6]з'!L271</f>
        <v>0</v>
      </c>
      <c r="G271" s="436">
        <f>'[6]з'!M271</f>
        <v>0</v>
      </c>
      <c r="H271" s="143"/>
      <c r="I271" s="144"/>
      <c r="T271" s="353">
        <f>IF(проверка!T271=0,,"ой")</f>
        <v>0</v>
      </c>
    </row>
    <row r="272" spans="1:20" ht="12.75" customHeight="1" hidden="1">
      <c r="A272" s="239"/>
      <c r="B272" s="285" t="s">
        <v>75</v>
      </c>
      <c r="C272" s="285">
        <v>1364</v>
      </c>
      <c r="D272" s="285" t="s">
        <v>71</v>
      </c>
      <c r="E272" s="94"/>
      <c r="F272" s="505">
        <f>'[6]з'!L272</f>
        <v>0</v>
      </c>
      <c r="G272" s="436">
        <f>'[6]з'!M272</f>
        <v>0</v>
      </c>
      <c r="H272" s="143"/>
      <c r="I272" s="144"/>
      <c r="T272" s="353">
        <f>IF(проверка!T272=0,,"ой")</f>
        <v>0</v>
      </c>
    </row>
    <row r="273" spans="1:20" ht="12.75" customHeight="1" hidden="1">
      <c r="A273" s="239"/>
      <c r="B273" s="285" t="s">
        <v>76</v>
      </c>
      <c r="C273" s="285">
        <v>1365</v>
      </c>
      <c r="D273" s="285" t="s">
        <v>71</v>
      </c>
      <c r="E273" s="94"/>
      <c r="F273" s="505">
        <f>'[6]з'!L273</f>
        <v>0</v>
      </c>
      <c r="G273" s="436">
        <f>'[6]з'!M273</f>
        <v>0</v>
      </c>
      <c r="H273" s="143"/>
      <c r="I273" s="144"/>
      <c r="T273" s="353">
        <f>IF(проверка!T273=0,,"ой")</f>
        <v>0</v>
      </c>
    </row>
    <row r="274" spans="1:20" ht="12.75" customHeight="1" hidden="1">
      <c r="A274" s="297">
        <v>8</v>
      </c>
      <c r="B274" s="298" t="s">
        <v>77</v>
      </c>
      <c r="C274" s="255">
        <v>1370</v>
      </c>
      <c r="D274" s="255" t="s">
        <v>15</v>
      </c>
      <c r="E274" s="181"/>
      <c r="F274" s="506">
        <f>'[6]з'!L274</f>
        <v>0</v>
      </c>
      <c r="G274" s="439"/>
      <c r="H274" s="182"/>
      <c r="I274" s="183"/>
      <c r="T274" s="353">
        <f>IF(проверка!T274=0,,"ой")</f>
        <v>0</v>
      </c>
    </row>
    <row r="275" spans="1:20" ht="12.75" customHeight="1" hidden="1">
      <c r="A275" s="299"/>
      <c r="B275" s="240"/>
      <c r="C275" s="267">
        <v>1371</v>
      </c>
      <c r="D275" s="267" t="s">
        <v>78</v>
      </c>
      <c r="E275" s="52"/>
      <c r="F275" s="475">
        <f>'[6]з'!L275</f>
        <v>0</v>
      </c>
      <c r="G275" s="69">
        <f>'[6]з'!M275</f>
        <v>0</v>
      </c>
      <c r="H275" s="66"/>
      <c r="I275" s="67"/>
      <c r="T275" s="353">
        <f>IF(проверка!T275=0,,"ой")</f>
        <v>0</v>
      </c>
    </row>
    <row r="276" spans="1:20" s="385" customFormat="1" ht="12.75" customHeight="1" hidden="1">
      <c r="A276" s="375">
        <v>9</v>
      </c>
      <c r="B276" s="301" t="s">
        <v>79</v>
      </c>
      <c r="C276" s="376"/>
      <c r="D276" s="377"/>
      <c r="E276" s="378"/>
      <c r="F276" s="507"/>
      <c r="G276" s="186"/>
      <c r="H276" s="1150"/>
      <c r="I276" s="1151"/>
      <c r="J276"/>
      <c r="K276"/>
      <c r="L276"/>
      <c r="M276"/>
      <c r="N276"/>
      <c r="O276"/>
      <c r="P276"/>
      <c r="Q276"/>
      <c r="R276"/>
      <c r="S276"/>
      <c r="T276" s="353">
        <f>IF(проверка!T276=0,,"ой")</f>
        <v>0</v>
      </c>
    </row>
    <row r="277" spans="1:20" ht="12.75" customHeight="1" hidden="1">
      <c r="A277" s="237">
        <v>9</v>
      </c>
      <c r="B277" s="287" t="s">
        <v>81</v>
      </c>
      <c r="C277" s="273">
        <v>1380</v>
      </c>
      <c r="D277" s="273" t="s">
        <v>15</v>
      </c>
      <c r="E277" s="97"/>
      <c r="F277" s="508">
        <f>'[6]з'!L277</f>
        <v>0</v>
      </c>
      <c r="G277" s="442">
        <f>'[6]з'!M277</f>
        <v>0</v>
      </c>
      <c r="H277" s="93"/>
      <c r="I277" s="98"/>
      <c r="T277" s="353">
        <f>IF(проверка!T277=0,,"ой")</f>
        <v>0</v>
      </c>
    </row>
    <row r="278" spans="1:20" ht="12.75" customHeight="1" hidden="1">
      <c r="A278" s="266">
        <v>11</v>
      </c>
      <c r="B278" s="163" t="s">
        <v>48</v>
      </c>
      <c r="C278" s="266">
        <v>1390</v>
      </c>
      <c r="D278" s="266" t="s">
        <v>19</v>
      </c>
      <c r="E278" s="119"/>
      <c r="F278" s="475">
        <f>SUM(F279:F282)</f>
        <v>0</v>
      </c>
      <c r="G278" s="69">
        <f>SUM(G279:G282)</f>
        <v>0</v>
      </c>
      <c r="H278" s="70">
        <f>SUM(H279:H282)</f>
        <v>0</v>
      </c>
      <c r="I278" s="71">
        <f>SUM(I279:I282)</f>
        <v>0</v>
      </c>
      <c r="T278" s="353">
        <f>IF(проверка!T278=0,,"ой")</f>
        <v>0</v>
      </c>
    </row>
    <row r="279" spans="1:20" ht="12.75" customHeight="1" hidden="1">
      <c r="A279" s="267"/>
      <c r="B279" s="909"/>
      <c r="C279" s="268"/>
      <c r="D279" s="268"/>
      <c r="E279" s="52"/>
      <c r="F279" s="500">
        <f>'[6]з'!L279</f>
        <v>0</v>
      </c>
      <c r="G279" s="422">
        <f>'[6]з'!M279</f>
        <v>0</v>
      </c>
      <c r="H279" s="95"/>
      <c r="I279" s="96"/>
      <c r="T279" s="353">
        <f>IF(проверка!T279=0,,"ой")</f>
        <v>0</v>
      </c>
    </row>
    <row r="280" spans="1:20" ht="12.75" customHeight="1" hidden="1">
      <c r="A280" s="267"/>
      <c r="B280" s="909"/>
      <c r="C280" s="268"/>
      <c r="D280" s="268"/>
      <c r="E280" s="52"/>
      <c r="F280" s="500">
        <f>'[6]з'!L280</f>
        <v>0</v>
      </c>
      <c r="G280" s="422">
        <f>'[6]з'!M280</f>
        <v>0</v>
      </c>
      <c r="H280" s="95"/>
      <c r="I280" s="96"/>
      <c r="T280" s="353">
        <f>IF(проверка!T280=0,,"ой")</f>
        <v>0</v>
      </c>
    </row>
    <row r="281" spans="1:20" ht="12.75" customHeight="1" hidden="1">
      <c r="A281" s="267"/>
      <c r="B281" s="909"/>
      <c r="C281" s="268"/>
      <c r="D281" s="268"/>
      <c r="E281" s="52"/>
      <c r="F281" s="500">
        <f>'[6]з'!L281</f>
        <v>0</v>
      </c>
      <c r="G281" s="422">
        <f>'[6]з'!M281</f>
        <v>0</v>
      </c>
      <c r="H281" s="95"/>
      <c r="I281" s="96"/>
      <c r="T281" s="353">
        <f>IF(проверка!T281=0,,"ой")</f>
        <v>0</v>
      </c>
    </row>
    <row r="282" spans="1:20" ht="13.5" customHeight="1" hidden="1" thickBot="1">
      <c r="A282" s="267"/>
      <c r="B282" s="909"/>
      <c r="C282" s="268"/>
      <c r="D282" s="268"/>
      <c r="E282" s="52"/>
      <c r="F282" s="500">
        <f>'[6]з'!L282</f>
        <v>0</v>
      </c>
      <c r="G282" s="422">
        <f>'[6]з'!M282</f>
        <v>0</v>
      </c>
      <c r="H282" s="95"/>
      <c r="I282" s="96"/>
      <c r="T282" s="353">
        <f>IF(проверка!T282=0,,"ой")</f>
        <v>0</v>
      </c>
    </row>
    <row r="283" spans="1:20" ht="15.75" customHeight="1" hidden="1" thickBot="1">
      <c r="A283" s="269"/>
      <c r="B283" s="179" t="s">
        <v>139</v>
      </c>
      <c r="C283" s="270">
        <v>1400</v>
      </c>
      <c r="D283" s="271" t="s">
        <v>19</v>
      </c>
      <c r="E283" s="119"/>
      <c r="F283" s="471"/>
      <c r="G283" s="73">
        <f>SUM(G274:G278)+G268+SUM(G262:G266)+G259</f>
        <v>0</v>
      </c>
      <c r="H283" s="180"/>
      <c r="I283" s="472">
        <f>SUM(I274:I278)+I268+SUM(I262:I266)+I259</f>
        <v>0</v>
      </c>
      <c r="T283" s="353">
        <f>IF(проверка!T283=0,,"ой")</f>
        <v>0</v>
      </c>
    </row>
    <row r="284" spans="1:20" s="236" customFormat="1" ht="12.75" customHeight="1" hidden="1">
      <c r="A284" s="304" t="s">
        <v>26</v>
      </c>
      <c r="B284" s="305" t="s">
        <v>79</v>
      </c>
      <c r="C284" s="306">
        <v>1410</v>
      </c>
      <c r="D284" s="242" t="s">
        <v>80</v>
      </c>
      <c r="E284" s="74"/>
      <c r="F284" s="509">
        <f>'[6]з'!L284</f>
        <v>0</v>
      </c>
      <c r="G284" s="510">
        <f>'[6]з'!M284</f>
        <v>0</v>
      </c>
      <c r="H284" s="489"/>
      <c r="I284" s="490"/>
      <c r="J284"/>
      <c r="K284"/>
      <c r="L284"/>
      <c r="M284"/>
      <c r="N284"/>
      <c r="O284"/>
      <c r="P284"/>
      <c r="Q284"/>
      <c r="R284"/>
      <c r="S284"/>
      <c r="T284" s="353">
        <f>IF(проверка!T284=0,,"ой")</f>
        <v>0</v>
      </c>
    </row>
    <row r="285" spans="1:20" s="253" customFormat="1" ht="15" customHeight="1" hidden="1">
      <c r="A285" s="251"/>
      <c r="B285" s="4" t="s">
        <v>140</v>
      </c>
      <c r="C285" s="250"/>
      <c r="D285" s="250"/>
      <c r="E285" s="74"/>
      <c r="F285" s="495"/>
      <c r="G285" s="348"/>
      <c r="H285" s="74"/>
      <c r="I285" s="473"/>
      <c r="J285"/>
      <c r="K285"/>
      <c r="L285"/>
      <c r="M285"/>
      <c r="N285"/>
      <c r="O285"/>
      <c r="P285"/>
      <c r="Q285"/>
      <c r="R285"/>
      <c r="S285"/>
      <c r="T285" s="350"/>
    </row>
    <row r="286" spans="1:20" ht="12.75" customHeight="1" hidden="1">
      <c r="A286" s="237">
        <v>1</v>
      </c>
      <c r="B286" s="287" t="s">
        <v>84</v>
      </c>
      <c r="C286" s="307">
        <v>1420</v>
      </c>
      <c r="D286" s="267" t="s">
        <v>56</v>
      </c>
      <c r="E286" s="52"/>
      <c r="F286" s="474">
        <f>'[6]з'!L286</f>
        <v>0</v>
      </c>
      <c r="G286" s="91">
        <f>'[6]з'!M286</f>
        <v>0</v>
      </c>
      <c r="H286" s="89"/>
      <c r="I286" s="90"/>
      <c r="T286" s="353">
        <f>IF(проверка!T286=0,,"ой")</f>
        <v>0</v>
      </c>
    </row>
    <row r="287" spans="1:20" ht="12.75" customHeight="1" hidden="1">
      <c r="A287" s="239">
        <v>2</v>
      </c>
      <c r="B287" s="308" t="s">
        <v>85</v>
      </c>
      <c r="C287" s="273">
        <v>1430</v>
      </c>
      <c r="D287" s="273" t="s">
        <v>56</v>
      </c>
      <c r="E287" s="52"/>
      <c r="F287" s="475">
        <f>'[6]з'!L287</f>
        <v>0</v>
      </c>
      <c r="G287" s="69">
        <f>'[6]з'!M287</f>
        <v>0</v>
      </c>
      <c r="H287" s="66"/>
      <c r="I287" s="67"/>
      <c r="T287" s="353">
        <f>IF(проверка!T287=0,,"ой")</f>
        <v>0</v>
      </c>
    </row>
    <row r="288" spans="1:20" ht="12.75" customHeight="1" hidden="1">
      <c r="A288" s="20">
        <v>3</v>
      </c>
      <c r="B288" s="309" t="s">
        <v>86</v>
      </c>
      <c r="C288" s="273">
        <v>1440</v>
      </c>
      <c r="D288" s="273" t="s">
        <v>56</v>
      </c>
      <c r="E288" s="52"/>
      <c r="F288" s="475">
        <f>'[6]з'!L288</f>
        <v>0</v>
      </c>
      <c r="G288" s="69">
        <f>'[6]з'!M288</f>
        <v>0</v>
      </c>
      <c r="H288" s="66"/>
      <c r="I288" s="67"/>
      <c r="T288" s="353">
        <f>IF(проверка!T288=0,,"ой")</f>
        <v>0</v>
      </c>
    </row>
    <row r="289" spans="1:20" ht="12.75" customHeight="1" hidden="1">
      <c r="A289" s="17">
        <v>4</v>
      </c>
      <c r="B289" s="287" t="s">
        <v>87</v>
      </c>
      <c r="C289" s="288">
        <v>1450</v>
      </c>
      <c r="D289" s="273" t="s">
        <v>88</v>
      </c>
      <c r="E289" s="52"/>
      <c r="F289" s="475">
        <f>'[6]з'!L289</f>
        <v>0</v>
      </c>
      <c r="G289" s="69">
        <f>'[6]з'!M289</f>
        <v>0</v>
      </c>
      <c r="H289" s="66"/>
      <c r="I289" s="67"/>
      <c r="T289" s="353">
        <f>IF(проверка!T289=0,,"ой")</f>
        <v>0</v>
      </c>
    </row>
    <row r="290" spans="1:20" ht="12.75" customHeight="1" hidden="1">
      <c r="A290" s="17">
        <v>5</v>
      </c>
      <c r="B290" s="21" t="s">
        <v>89</v>
      </c>
      <c r="C290" s="310">
        <v>1460</v>
      </c>
      <c r="D290" s="244" t="s">
        <v>19</v>
      </c>
      <c r="E290" s="52"/>
      <c r="F290" s="475">
        <f>'[6]з'!L290</f>
        <v>0</v>
      </c>
      <c r="G290" s="69">
        <f>'[6]з'!M290</f>
        <v>0</v>
      </c>
      <c r="H290" s="66"/>
      <c r="I290" s="67"/>
      <c r="T290" s="353">
        <f>IF(проверка!T290=0,,"ой")</f>
        <v>0</v>
      </c>
    </row>
    <row r="291" spans="1:20" ht="12.75" customHeight="1" hidden="1">
      <c r="A291" s="237">
        <v>6</v>
      </c>
      <c r="B291" s="21" t="s">
        <v>90</v>
      </c>
      <c r="C291" s="310">
        <v>1470</v>
      </c>
      <c r="D291" s="244" t="s">
        <v>19</v>
      </c>
      <c r="E291" s="52"/>
      <c r="F291" s="475">
        <f>'[6]з'!L291</f>
        <v>0</v>
      </c>
      <c r="G291" s="69">
        <f>'[6]з'!M291</f>
        <v>0</v>
      </c>
      <c r="H291" s="66"/>
      <c r="I291" s="67"/>
      <c r="T291" s="353">
        <f>IF(проверка!T291=0,,"ой")</f>
        <v>0</v>
      </c>
    </row>
    <row r="292" spans="1:20" ht="12.75" customHeight="1" hidden="1">
      <c r="A292" s="237">
        <v>7</v>
      </c>
      <c r="B292" s="21" t="s">
        <v>91</v>
      </c>
      <c r="C292" s="22">
        <v>1480</v>
      </c>
      <c r="D292" s="242" t="s">
        <v>92</v>
      </c>
      <c r="E292" s="52"/>
      <c r="F292" s="475">
        <f>'[6]з'!L292</f>
        <v>0</v>
      </c>
      <c r="G292" s="69">
        <f>'[6]з'!M292</f>
        <v>0</v>
      </c>
      <c r="H292" s="66"/>
      <c r="I292" s="67"/>
      <c r="T292" s="353">
        <f>IF(проверка!T292=0,,"ой")</f>
        <v>0</v>
      </c>
    </row>
    <row r="293" spans="1:20" ht="15" customHeight="1" hidden="1">
      <c r="A293" s="239">
        <v>8</v>
      </c>
      <c r="B293" s="23" t="s">
        <v>93</v>
      </c>
      <c r="C293" s="24">
        <v>1490</v>
      </c>
      <c r="D293" s="25" t="s">
        <v>19</v>
      </c>
      <c r="E293" s="52"/>
      <c r="F293" s="475">
        <f>'[6]з'!L293</f>
        <v>0</v>
      </c>
      <c r="G293" s="69">
        <f>'[6]з'!M293</f>
        <v>0</v>
      </c>
      <c r="H293" s="66"/>
      <c r="I293" s="67"/>
      <c r="T293" s="353">
        <f>IF(проверка!T293=0,,"ой")</f>
        <v>0</v>
      </c>
    </row>
    <row r="294" spans="1:20" ht="12.75" customHeight="1" hidden="1">
      <c r="A294" s="237">
        <v>9</v>
      </c>
      <c r="B294" s="21" t="s">
        <v>94</v>
      </c>
      <c r="C294" s="244">
        <v>1500</v>
      </c>
      <c r="D294" s="244" t="s">
        <v>19</v>
      </c>
      <c r="E294" s="52"/>
      <c r="F294" s="475">
        <f>'[6]з'!L294</f>
        <v>0</v>
      </c>
      <c r="G294" s="69">
        <f>'[6]з'!M294</f>
        <v>0</v>
      </c>
      <c r="H294" s="66"/>
      <c r="I294" s="67"/>
      <c r="T294" s="353">
        <f>IF(проверка!T294=0,,"ой")</f>
        <v>0</v>
      </c>
    </row>
    <row r="295" spans="1:20" ht="12.75" customHeight="1" hidden="1">
      <c r="A295" s="237">
        <v>10</v>
      </c>
      <c r="B295" s="21" t="s">
        <v>95</v>
      </c>
      <c r="C295" s="244">
        <v>1510</v>
      </c>
      <c r="D295" s="244" t="s">
        <v>19</v>
      </c>
      <c r="E295" s="52"/>
      <c r="F295" s="475">
        <f>'[6]з'!L295</f>
        <v>0</v>
      </c>
      <c r="G295" s="69">
        <f>'[6]з'!M295</f>
        <v>0</v>
      </c>
      <c r="H295" s="66"/>
      <c r="I295" s="67"/>
      <c r="T295" s="353">
        <f>IF(проверка!T295=0,,"ой")</f>
        <v>0</v>
      </c>
    </row>
    <row r="296" spans="1:20" ht="12.75" customHeight="1" hidden="1">
      <c r="A296" s="266">
        <v>11</v>
      </c>
      <c r="B296" s="163" t="s">
        <v>48</v>
      </c>
      <c r="C296" s="266">
        <v>1520</v>
      </c>
      <c r="D296" s="266" t="s">
        <v>19</v>
      </c>
      <c r="E296" s="119"/>
      <c r="F296" s="475">
        <f>SUM(F297:F300)</f>
        <v>0</v>
      </c>
      <c r="G296" s="69">
        <f>SUM(G297:G300)</f>
        <v>0</v>
      </c>
      <c r="H296" s="70">
        <f>SUM(H297:H300)</f>
        <v>0</v>
      </c>
      <c r="I296" s="71">
        <f>SUM(I297:I300)</f>
        <v>0</v>
      </c>
      <c r="T296" s="353">
        <f>IF(проверка!T296=0,,"ой")</f>
        <v>0</v>
      </c>
    </row>
    <row r="297" spans="1:20" ht="12.75" customHeight="1" hidden="1">
      <c r="A297" s="267"/>
      <c r="B297" s="909"/>
      <c r="C297" s="268"/>
      <c r="D297" s="268"/>
      <c r="E297" s="52"/>
      <c r="F297" s="500">
        <f>'[6]з'!L297</f>
        <v>0</v>
      </c>
      <c r="G297" s="422">
        <f>'[6]з'!M297</f>
        <v>0</v>
      </c>
      <c r="H297" s="95"/>
      <c r="I297" s="96"/>
      <c r="T297" s="353">
        <f>IF(проверка!T297=0,,"ой")</f>
        <v>0</v>
      </c>
    </row>
    <row r="298" spans="1:20" ht="12.75" customHeight="1" hidden="1">
      <c r="A298" s="267"/>
      <c r="B298" s="909"/>
      <c r="C298" s="268"/>
      <c r="D298" s="268"/>
      <c r="E298" s="52"/>
      <c r="F298" s="500">
        <f>'[6]з'!L298</f>
        <v>0</v>
      </c>
      <c r="G298" s="422">
        <f>'[6]з'!M298</f>
        <v>0</v>
      </c>
      <c r="H298" s="95"/>
      <c r="I298" s="96"/>
      <c r="T298" s="353">
        <f>IF(проверка!T298=0,,"ой")</f>
        <v>0</v>
      </c>
    </row>
    <row r="299" spans="1:20" ht="12.75" customHeight="1" hidden="1">
      <c r="A299" s="267"/>
      <c r="B299" s="909"/>
      <c r="C299" s="268"/>
      <c r="D299" s="268"/>
      <c r="E299" s="52"/>
      <c r="F299" s="500">
        <f>'[6]з'!L299</f>
        <v>0</v>
      </c>
      <c r="G299" s="422">
        <f>'[6]з'!M299</f>
        <v>0</v>
      </c>
      <c r="H299" s="95"/>
      <c r="I299" s="96"/>
      <c r="T299" s="353">
        <f>IF(проверка!T299=0,,"ой")</f>
        <v>0</v>
      </c>
    </row>
    <row r="300" spans="1:20" ht="12.75" customHeight="1" hidden="1">
      <c r="A300" s="267"/>
      <c r="B300" s="909"/>
      <c r="C300" s="268"/>
      <c r="D300" s="268"/>
      <c r="E300" s="52"/>
      <c r="F300" s="500">
        <f>'[6]з'!L300</f>
        <v>0</v>
      </c>
      <c r="G300" s="422">
        <f>'[6]з'!M300</f>
        <v>0</v>
      </c>
      <c r="H300" s="95"/>
      <c r="I300" s="96"/>
      <c r="T300" s="353">
        <f>IF(проверка!T300=0,,"ой")</f>
        <v>0</v>
      </c>
    </row>
    <row r="301" spans="1:20" s="385" customFormat="1" ht="15.75" customHeight="1" hidden="1" thickBot="1">
      <c r="A301" s="379"/>
      <c r="B301" s="189" t="s">
        <v>96</v>
      </c>
      <c r="C301" s="380"/>
      <c r="D301" s="381"/>
      <c r="E301" s="378"/>
      <c r="F301" s="511"/>
      <c r="G301" s="193"/>
      <c r="H301" s="1150"/>
      <c r="I301" s="1151"/>
      <c r="J301"/>
      <c r="K301"/>
      <c r="L301"/>
      <c r="M301"/>
      <c r="N301"/>
      <c r="O301"/>
      <c r="P301"/>
      <c r="Q301"/>
      <c r="R301"/>
      <c r="S301"/>
      <c r="T301" s="353">
        <f>IF(проверка!T301=0,,"ой")</f>
        <v>0</v>
      </c>
    </row>
    <row r="302" spans="1:20" ht="15.75" customHeight="1" hidden="1" thickBot="1">
      <c r="A302" s="269"/>
      <c r="B302" s="179" t="s">
        <v>141</v>
      </c>
      <c r="C302" s="270">
        <v>1530</v>
      </c>
      <c r="D302" s="271" t="s">
        <v>19</v>
      </c>
      <c r="E302" s="119"/>
      <c r="F302" s="485"/>
      <c r="G302" s="486">
        <f>SUM(G286:G296)</f>
        <v>0</v>
      </c>
      <c r="H302" s="487"/>
      <c r="I302" s="488">
        <f>SUM(I286:I296)</f>
        <v>0</v>
      </c>
      <c r="T302" s="353">
        <f>IF(проверка!T302=0,,"ой")</f>
        <v>0</v>
      </c>
    </row>
    <row r="303" spans="1:20" s="253" customFormat="1" ht="15" customHeight="1" hidden="1">
      <c r="A303" s="311"/>
      <c r="B303" s="26" t="s">
        <v>142</v>
      </c>
      <c r="C303" s="312"/>
      <c r="D303" s="238"/>
      <c r="E303" s="74"/>
      <c r="F303" s="495"/>
      <c r="G303" s="348"/>
      <c r="H303" s="74"/>
      <c r="I303" s="473"/>
      <c r="J303"/>
      <c r="K303"/>
      <c r="L303"/>
      <c r="M303"/>
      <c r="N303"/>
      <c r="O303"/>
      <c r="P303"/>
      <c r="Q303"/>
      <c r="R303"/>
      <c r="S303"/>
      <c r="T303" s="350"/>
    </row>
    <row r="304" spans="1:20" ht="12.75" customHeight="1" hidden="1">
      <c r="A304" s="239">
        <v>1</v>
      </c>
      <c r="B304" s="23" t="s">
        <v>99</v>
      </c>
      <c r="C304" s="242">
        <v>1540</v>
      </c>
      <c r="D304" s="242" t="s">
        <v>15</v>
      </c>
      <c r="E304" s="52"/>
      <c r="F304" s="474">
        <f>'[6]з'!L304</f>
        <v>0</v>
      </c>
      <c r="G304" s="91">
        <f>'[6]з'!M304</f>
        <v>0</v>
      </c>
      <c r="H304" s="89"/>
      <c r="I304" s="90"/>
      <c r="T304" s="353">
        <f>IF(проверка!T304=0,,"ой")</f>
        <v>0</v>
      </c>
    </row>
    <row r="305" spans="1:20" ht="12.75" customHeight="1" hidden="1">
      <c r="A305" s="254">
        <v>2</v>
      </c>
      <c r="B305" s="21" t="s">
        <v>100</v>
      </c>
      <c r="C305" s="244">
        <v>1550</v>
      </c>
      <c r="D305" s="244" t="s">
        <v>19</v>
      </c>
      <c r="E305" s="52"/>
      <c r="F305" s="475">
        <f>'[6]з'!L305</f>
        <v>0</v>
      </c>
      <c r="G305" s="69">
        <f>'[6]з'!M305</f>
        <v>0</v>
      </c>
      <c r="H305" s="66"/>
      <c r="I305" s="67"/>
      <c r="T305" s="353">
        <f>IF(проверка!T305=0,,"ой")</f>
        <v>0</v>
      </c>
    </row>
    <row r="306" spans="1:20" ht="25.5" customHeight="1" hidden="1">
      <c r="A306" s="293">
        <v>3</v>
      </c>
      <c r="B306" s="196" t="s">
        <v>101</v>
      </c>
      <c r="C306" s="313">
        <v>1560</v>
      </c>
      <c r="D306" s="314" t="s">
        <v>15</v>
      </c>
      <c r="E306" s="119"/>
      <c r="F306" s="480">
        <f>SUM(F307:F308)</f>
        <v>0</v>
      </c>
      <c r="G306" s="100">
        <f>SUM(G307:G308)</f>
        <v>0</v>
      </c>
      <c r="H306" s="101">
        <f>SUM(H307:H308)</f>
        <v>0</v>
      </c>
      <c r="I306" s="102">
        <f>SUM(I307:I308)</f>
        <v>0</v>
      </c>
      <c r="T306" s="353">
        <f>IF(проверка!T306=0,,"ой")</f>
        <v>0</v>
      </c>
    </row>
    <row r="307" spans="1:20" ht="12.75" customHeight="1" hidden="1">
      <c r="A307" s="237"/>
      <c r="B307" s="195" t="s">
        <v>102</v>
      </c>
      <c r="C307" s="146">
        <v>1561</v>
      </c>
      <c r="D307" s="146" t="s">
        <v>15</v>
      </c>
      <c r="E307" s="52"/>
      <c r="F307" s="505">
        <f>'[6]з'!L307</f>
        <v>0</v>
      </c>
      <c r="G307" s="436">
        <f>'[6]з'!M307</f>
        <v>0</v>
      </c>
      <c r="H307" s="143"/>
      <c r="I307" s="144"/>
      <c r="T307" s="353">
        <f>IF(проверка!T307=0,,"ой")</f>
        <v>0</v>
      </c>
    </row>
    <row r="308" spans="1:20" ht="12.75" customHeight="1" hidden="1">
      <c r="A308" s="256"/>
      <c r="B308" s="195" t="s">
        <v>103</v>
      </c>
      <c r="C308" s="146">
        <v>1562</v>
      </c>
      <c r="D308" s="146" t="s">
        <v>15</v>
      </c>
      <c r="E308" s="52"/>
      <c r="F308" s="505">
        <f>'[6]з'!L308</f>
        <v>0</v>
      </c>
      <c r="G308" s="436">
        <f>'[6]з'!M308</f>
        <v>0</v>
      </c>
      <c r="H308" s="143"/>
      <c r="I308" s="144"/>
      <c r="T308" s="353">
        <f>IF(проверка!T308=0,,"ой")</f>
        <v>0</v>
      </c>
    </row>
    <row r="309" spans="1:20" ht="12.75" customHeight="1" hidden="1">
      <c r="A309" s="237">
        <v>4</v>
      </c>
      <c r="B309" s="10" t="s">
        <v>104</v>
      </c>
      <c r="C309" s="27">
        <v>1570</v>
      </c>
      <c r="D309" s="27" t="s">
        <v>71</v>
      </c>
      <c r="E309" s="52"/>
      <c r="F309" s="475">
        <f>'[6]з'!L309</f>
        <v>0</v>
      </c>
      <c r="G309" s="69">
        <f>'[6]з'!M309</f>
        <v>0</v>
      </c>
      <c r="H309" s="66"/>
      <c r="I309" s="67"/>
      <c r="T309" s="353">
        <f>IF(проверка!T309=0,,"ой")</f>
        <v>0</v>
      </c>
    </row>
    <row r="310" spans="1:20" ht="12.75" customHeight="1" hidden="1">
      <c r="A310" s="237">
        <v>5</v>
      </c>
      <c r="B310" s="10" t="s">
        <v>105</v>
      </c>
      <c r="C310" s="27">
        <v>1580</v>
      </c>
      <c r="D310" s="27" t="s">
        <v>106</v>
      </c>
      <c r="E310" s="52"/>
      <c r="F310" s="475">
        <f>'[6]з'!L310</f>
        <v>0</v>
      </c>
      <c r="G310" s="69">
        <f>'[6]з'!M310</f>
        <v>0</v>
      </c>
      <c r="H310" s="66"/>
      <c r="I310" s="67"/>
      <c r="T310" s="353">
        <f>IF(проверка!T310=0,,"ой")</f>
        <v>0</v>
      </c>
    </row>
    <row r="311" spans="1:20" ht="12.75" customHeight="1" hidden="1">
      <c r="A311" s="266">
        <v>6</v>
      </c>
      <c r="B311" s="163" t="s">
        <v>48</v>
      </c>
      <c r="C311" s="266">
        <v>1590</v>
      </c>
      <c r="D311" s="266" t="s">
        <v>19</v>
      </c>
      <c r="E311" s="119"/>
      <c r="F311" s="475">
        <f>SUM(F312:F315)</f>
        <v>0</v>
      </c>
      <c r="G311" s="69">
        <f>SUM(G312:G315)</f>
        <v>0</v>
      </c>
      <c r="H311" s="70">
        <f>SUM(H312:H315)</f>
        <v>0</v>
      </c>
      <c r="I311" s="71">
        <f>SUM(I312:I315)</f>
        <v>0</v>
      </c>
      <c r="T311" s="353">
        <f>IF(проверка!T311=0,,"ой")</f>
        <v>0</v>
      </c>
    </row>
    <row r="312" spans="1:20" ht="12.75" customHeight="1" hidden="1">
      <c r="A312" s="267"/>
      <c r="B312" s="909"/>
      <c r="C312" s="268"/>
      <c r="D312" s="268"/>
      <c r="E312" s="52"/>
      <c r="F312" s="500">
        <f>'[6]з'!L312</f>
        <v>0</v>
      </c>
      <c r="G312" s="422">
        <f>'[6]з'!M312</f>
        <v>0</v>
      </c>
      <c r="H312" s="95"/>
      <c r="I312" s="96"/>
      <c r="T312" s="353">
        <f>IF(проверка!T312=0,,"ой")</f>
        <v>0</v>
      </c>
    </row>
    <row r="313" spans="1:20" ht="12.75" customHeight="1" hidden="1">
      <c r="A313" s="267"/>
      <c r="B313" s="909"/>
      <c r="C313" s="268"/>
      <c r="D313" s="268"/>
      <c r="E313" s="52"/>
      <c r="F313" s="500">
        <f>'[6]з'!L313</f>
        <v>0</v>
      </c>
      <c r="G313" s="422">
        <f>'[6]з'!M313</f>
        <v>0</v>
      </c>
      <c r="H313" s="95"/>
      <c r="I313" s="96"/>
      <c r="T313" s="353">
        <f>IF(проверка!T313=0,,"ой")</f>
        <v>0</v>
      </c>
    </row>
    <row r="314" spans="1:20" ht="12.75" customHeight="1" hidden="1">
      <c r="A314" s="267"/>
      <c r="B314" s="909"/>
      <c r="C314" s="268"/>
      <c r="D314" s="268"/>
      <c r="E314" s="52"/>
      <c r="F314" s="500">
        <f>'[6]з'!L314</f>
        <v>0</v>
      </c>
      <c r="G314" s="422">
        <f>'[6]з'!M314</f>
        <v>0</v>
      </c>
      <c r="H314" s="95"/>
      <c r="I314" s="96"/>
      <c r="T314" s="353">
        <f>IF(проверка!T314=0,,"ой")</f>
        <v>0</v>
      </c>
    </row>
    <row r="315" spans="1:20" ht="13.5" customHeight="1" hidden="1" thickBot="1">
      <c r="A315" s="267"/>
      <c r="B315" s="909"/>
      <c r="C315" s="268"/>
      <c r="D315" s="268"/>
      <c r="E315" s="52"/>
      <c r="F315" s="500">
        <f>'[6]з'!L315</f>
        <v>0</v>
      </c>
      <c r="G315" s="422">
        <f>'[6]з'!M315</f>
        <v>0</v>
      </c>
      <c r="H315" s="95"/>
      <c r="I315" s="96"/>
      <c r="T315" s="353">
        <f>IF(проверка!T315=0,,"ой")</f>
        <v>0</v>
      </c>
    </row>
    <row r="316" spans="1:20" s="392" customFormat="1" ht="15.75" customHeight="1" hidden="1" thickBot="1">
      <c r="A316" s="386"/>
      <c r="B316" s="179" t="s">
        <v>143</v>
      </c>
      <c r="C316" s="388">
        <v>1600</v>
      </c>
      <c r="D316" s="389" t="s">
        <v>19</v>
      </c>
      <c r="E316" s="390"/>
      <c r="F316" s="471"/>
      <c r="G316" s="73">
        <f>SUM(G309:G311)+G306+G305+G304</f>
        <v>0</v>
      </c>
      <c r="H316" s="180"/>
      <c r="I316" s="472">
        <f>SUM(I309:I311)+I306+I305+I304</f>
        <v>0</v>
      </c>
      <c r="J316"/>
      <c r="K316"/>
      <c r="L316"/>
      <c r="M316"/>
      <c r="N316"/>
      <c r="O316"/>
      <c r="P316"/>
      <c r="Q316"/>
      <c r="R316"/>
      <c r="S316"/>
      <c r="T316" s="353">
        <f>IF(проверка!T316=0,,"ой")</f>
        <v>0</v>
      </c>
    </row>
    <row r="317" spans="1:20" s="253" customFormat="1" ht="15" customHeight="1" hidden="1">
      <c r="A317" s="251"/>
      <c r="B317" s="28" t="s">
        <v>144</v>
      </c>
      <c r="C317" s="29"/>
      <c r="D317" s="250"/>
      <c r="E317" s="74"/>
      <c r="F317" s="495"/>
      <c r="G317" s="348"/>
      <c r="H317" s="74"/>
      <c r="I317" s="473"/>
      <c r="J317"/>
      <c r="K317"/>
      <c r="L317"/>
      <c r="M317"/>
      <c r="N317"/>
      <c r="O317"/>
      <c r="P317"/>
      <c r="Q317"/>
      <c r="R317"/>
      <c r="S317"/>
      <c r="T317" s="350"/>
    </row>
    <row r="318" spans="1:20" ht="12.75" customHeight="1" hidden="1">
      <c r="A318" s="239">
        <v>1</v>
      </c>
      <c r="B318" s="30" t="s">
        <v>109</v>
      </c>
      <c r="C318" s="27">
        <v>1610</v>
      </c>
      <c r="D318" s="267" t="s">
        <v>15</v>
      </c>
      <c r="E318" s="52"/>
      <c r="F318" s="474">
        <f>'[6]з'!L318</f>
        <v>0</v>
      </c>
      <c r="G318" s="91">
        <f>'[6]з'!M318</f>
        <v>0</v>
      </c>
      <c r="H318" s="89"/>
      <c r="I318" s="90"/>
      <c r="T318" s="353">
        <f>IF(проверка!T318=0,,"ой")</f>
        <v>0</v>
      </c>
    </row>
    <row r="319" spans="1:20" ht="12.75" customHeight="1" hidden="1">
      <c r="A319" s="237">
        <v>2</v>
      </c>
      <c r="B319" s="10" t="s">
        <v>110</v>
      </c>
      <c r="C319" s="19">
        <v>1620</v>
      </c>
      <c r="D319" s="267" t="s">
        <v>19</v>
      </c>
      <c r="E319" s="52"/>
      <c r="F319" s="475">
        <f>'[6]з'!L319</f>
        <v>0</v>
      </c>
      <c r="G319" s="69">
        <f>'[6]з'!M319</f>
        <v>0</v>
      </c>
      <c r="H319" s="66"/>
      <c r="I319" s="67"/>
      <c r="T319" s="353">
        <f>IF(проверка!T319=0,,"ой")</f>
        <v>0</v>
      </c>
    </row>
    <row r="320" spans="1:20" ht="12.75" customHeight="1" hidden="1">
      <c r="A320" s="239">
        <v>3</v>
      </c>
      <c r="B320" s="31" t="s">
        <v>111</v>
      </c>
      <c r="C320" s="27">
        <v>1630</v>
      </c>
      <c r="D320" s="273" t="s">
        <v>19</v>
      </c>
      <c r="E320" s="52"/>
      <c r="F320" s="475">
        <f>'[6]з'!L320</f>
        <v>0</v>
      </c>
      <c r="G320" s="69">
        <f>'[6]з'!M320</f>
        <v>0</v>
      </c>
      <c r="H320" s="66"/>
      <c r="I320" s="67"/>
      <c r="T320" s="353">
        <f>IF(проверка!T320=0,,"ой")</f>
        <v>0</v>
      </c>
    </row>
    <row r="321" spans="1:20" ht="12.75" customHeight="1" hidden="1">
      <c r="A321" s="254">
        <v>4</v>
      </c>
      <c r="B321" s="31" t="s">
        <v>112</v>
      </c>
      <c r="C321" s="19">
        <v>1640</v>
      </c>
      <c r="D321" s="273" t="s">
        <v>19</v>
      </c>
      <c r="E321" s="52"/>
      <c r="F321" s="475">
        <f>'[6]з'!L321</f>
        <v>0</v>
      </c>
      <c r="G321" s="69">
        <f>'[6]з'!M321</f>
        <v>0</v>
      </c>
      <c r="H321" s="66"/>
      <c r="I321" s="67"/>
      <c r="T321" s="353">
        <f>IF(проверка!T321=0,,"ой")</f>
        <v>0</v>
      </c>
    </row>
    <row r="322" spans="1:20" ht="12.75" customHeight="1" hidden="1">
      <c r="A322" s="266">
        <v>5</v>
      </c>
      <c r="B322" s="163" t="s">
        <v>48</v>
      </c>
      <c r="C322" s="266">
        <v>1650</v>
      </c>
      <c r="D322" s="266" t="s">
        <v>19</v>
      </c>
      <c r="E322" s="119"/>
      <c r="F322" s="475">
        <f>SUM(F323:F326)</f>
        <v>0</v>
      </c>
      <c r="G322" s="69">
        <f>SUM(G323:G326)</f>
        <v>0</v>
      </c>
      <c r="H322" s="70">
        <f>SUM(H323:H326)</f>
        <v>0</v>
      </c>
      <c r="I322" s="71">
        <f>SUM(I323:I326)</f>
        <v>0</v>
      </c>
      <c r="T322" s="353">
        <f>IF(проверка!T322=0,,"ой")</f>
        <v>0</v>
      </c>
    </row>
    <row r="323" spans="1:20" ht="12.75" customHeight="1" hidden="1">
      <c r="A323" s="267"/>
      <c r="B323" s="909"/>
      <c r="C323" s="268"/>
      <c r="D323" s="268"/>
      <c r="E323" s="52"/>
      <c r="F323" s="500">
        <f>'[6]з'!L323</f>
        <v>0</v>
      </c>
      <c r="G323" s="422">
        <f>'[6]з'!M323</f>
        <v>0</v>
      </c>
      <c r="H323" s="95"/>
      <c r="I323" s="96"/>
      <c r="T323" s="353">
        <f>IF(проверка!T323=0,,"ой")</f>
        <v>0</v>
      </c>
    </row>
    <row r="324" spans="1:20" ht="12.75" customHeight="1" hidden="1">
      <c r="A324" s="267"/>
      <c r="B324" s="909"/>
      <c r="C324" s="268"/>
      <c r="D324" s="268"/>
      <c r="E324" s="52"/>
      <c r="F324" s="500">
        <f>'[6]з'!L324</f>
        <v>0</v>
      </c>
      <c r="G324" s="422">
        <f>'[6]з'!M324</f>
        <v>0</v>
      </c>
      <c r="H324" s="95"/>
      <c r="I324" s="96"/>
      <c r="T324" s="353">
        <f>IF(проверка!T324=0,,"ой")</f>
        <v>0</v>
      </c>
    </row>
    <row r="325" spans="1:20" ht="12.75" customHeight="1" hidden="1">
      <c r="A325" s="267"/>
      <c r="B325" s="909"/>
      <c r="C325" s="268"/>
      <c r="D325" s="268"/>
      <c r="E325" s="52"/>
      <c r="F325" s="500">
        <f>'[6]з'!L325</f>
        <v>0</v>
      </c>
      <c r="G325" s="422">
        <f>'[6]з'!M325</f>
        <v>0</v>
      </c>
      <c r="H325" s="95"/>
      <c r="I325" s="96"/>
      <c r="T325" s="353">
        <f>IF(проверка!T325=0,,"ой")</f>
        <v>0</v>
      </c>
    </row>
    <row r="326" spans="1:20" ht="13.5" customHeight="1" hidden="1" thickBot="1">
      <c r="A326" s="267"/>
      <c r="B326" s="909"/>
      <c r="C326" s="268"/>
      <c r="D326" s="268"/>
      <c r="E326" s="52"/>
      <c r="F326" s="500">
        <f>'[6]з'!L326</f>
        <v>0</v>
      </c>
      <c r="G326" s="422">
        <f>'[6]з'!M326</f>
        <v>0</v>
      </c>
      <c r="H326" s="95"/>
      <c r="I326" s="96"/>
      <c r="T326" s="353">
        <f>IF(проверка!T326=0,,"ой")</f>
        <v>0</v>
      </c>
    </row>
    <row r="327" spans="1:20" s="392" customFormat="1" ht="15.75" customHeight="1" hidden="1" thickBot="1">
      <c r="A327" s="386"/>
      <c r="B327" s="179" t="s">
        <v>113</v>
      </c>
      <c r="C327" s="388">
        <v>1660</v>
      </c>
      <c r="D327" s="389" t="s">
        <v>19</v>
      </c>
      <c r="E327" s="390"/>
      <c r="F327" s="471">
        <f>SUM(F318:F322)</f>
        <v>0</v>
      </c>
      <c r="G327" s="73">
        <f>SUM(G318:G322)</f>
        <v>0</v>
      </c>
      <c r="H327" s="180">
        <f>SUM(H318:H322)</f>
        <v>0</v>
      </c>
      <c r="I327" s="472">
        <f>SUM(I318:I322)</f>
        <v>0</v>
      </c>
      <c r="J327"/>
      <c r="K327"/>
      <c r="L327"/>
      <c r="M327"/>
      <c r="N327"/>
      <c r="O327"/>
      <c r="P327"/>
      <c r="Q327"/>
      <c r="R327"/>
      <c r="S327"/>
      <c r="T327" s="353">
        <f>IF(проверка!T327=0,,"ой")</f>
        <v>0</v>
      </c>
    </row>
    <row r="328" spans="1:20" ht="29.25" customHeight="1" hidden="1" thickBot="1">
      <c r="A328" s="269"/>
      <c r="B328" s="197" t="s">
        <v>114</v>
      </c>
      <c r="C328" s="270">
        <v>1670</v>
      </c>
      <c r="D328" s="271"/>
      <c r="E328" s="119"/>
      <c r="F328" s="471"/>
      <c r="G328" s="73">
        <f>'[6]з'!M328</f>
        <v>0</v>
      </c>
      <c r="H328" s="201"/>
      <c r="I328" s="481"/>
      <c r="T328" s="353">
        <f>IF(проверка!T328=0,,"ой")</f>
        <v>0</v>
      </c>
    </row>
    <row r="329" spans="1:20" ht="13.5" customHeight="1" hidden="1" thickBot="1">
      <c r="A329" s="299" t="s">
        <v>26</v>
      </c>
      <c r="B329" s="287" t="s">
        <v>115</v>
      </c>
      <c r="C329" s="32">
        <v>1671</v>
      </c>
      <c r="D329" s="103"/>
      <c r="E329" s="52"/>
      <c r="F329" s="512"/>
      <c r="G329" s="445">
        <f>'[6]з'!M329</f>
        <v>0</v>
      </c>
      <c r="H329" s="198"/>
      <c r="I329" s="199"/>
      <c r="T329" s="353">
        <f>IF(проверка!T329=0,,"ой")</f>
        <v>0</v>
      </c>
    </row>
    <row r="330" spans="1:20" ht="38.25" customHeight="1" hidden="1" thickBot="1">
      <c r="A330" s="269"/>
      <c r="B330" s="197" t="s">
        <v>116</v>
      </c>
      <c r="C330" s="270">
        <v>1680</v>
      </c>
      <c r="D330" s="271"/>
      <c r="E330" s="119"/>
      <c r="F330" s="471"/>
      <c r="G330" s="73">
        <f>'[6]з'!M330</f>
        <v>0</v>
      </c>
      <c r="H330" s="201"/>
      <c r="I330" s="481"/>
      <c r="T330" s="353">
        <f>IF(проверка!T330=0,,"ой")</f>
        <v>0</v>
      </c>
    </row>
    <row r="331" spans="1:20" ht="38.25" customHeight="1" hidden="1">
      <c r="A331" s="299"/>
      <c r="B331" s="287"/>
      <c r="C331" s="32"/>
      <c r="D331" s="206"/>
      <c r="E331" s="162"/>
      <c r="F331" s="513"/>
      <c r="G331" s="448">
        <f>'[6]з'!M331</f>
        <v>0</v>
      </c>
      <c r="H331" s="207"/>
      <c r="I331" s="208"/>
      <c r="T331" s="353">
        <f>IF(проверка!T331=0,,"ой")</f>
        <v>0</v>
      </c>
    </row>
    <row r="332" spans="1:20" s="330" customFormat="1" ht="38.25" customHeight="1" thickBot="1">
      <c r="A332" s="202"/>
      <c r="B332" s="203"/>
      <c r="C332" s="204"/>
      <c r="D332" s="205"/>
      <c r="E332" s="74"/>
      <c r="F332" s="348"/>
      <c r="G332" s="348"/>
      <c r="H332" s="74"/>
      <c r="I332" s="74"/>
      <c r="J332"/>
      <c r="K332"/>
      <c r="L332"/>
      <c r="M332"/>
      <c r="N332"/>
      <c r="O332"/>
      <c r="P332"/>
      <c r="Q332"/>
      <c r="R332"/>
      <c r="S332"/>
      <c r="T332" s="350"/>
    </row>
    <row r="333" spans="1:20" s="392" customFormat="1" ht="38.25" customHeight="1" thickBot="1">
      <c r="A333" s="386"/>
      <c r="B333" s="387" t="s">
        <v>175</v>
      </c>
      <c r="C333" s="388">
        <v>1690</v>
      </c>
      <c r="D333" s="389"/>
      <c r="E333" s="390"/>
      <c r="F333" s="902"/>
      <c r="G333" s="391">
        <f>G207+G246+G257+G283+G302+G316+G327+G328+G330</f>
        <v>0</v>
      </c>
      <c r="H333" s="201"/>
      <c r="I333" s="391">
        <f>I207+I246+I257+I283+I302+I316+I327+I328+I330</f>
        <v>0</v>
      </c>
      <c r="J333" s="622"/>
      <c r="K333" s="622"/>
      <c r="L333" s="622"/>
      <c r="M333" s="622"/>
      <c r="N333" s="622"/>
      <c r="O333" s="622"/>
      <c r="P333" s="622"/>
      <c r="Q333" s="622"/>
      <c r="R333" s="622"/>
      <c r="S333" s="622"/>
      <c r="T333" s="370">
        <f>IF(проверка!T333=0,,"ой")</f>
        <v>0</v>
      </c>
    </row>
    <row r="334" spans="1:20" s="253" customFormat="1" ht="14.25">
      <c r="A334" s="111"/>
      <c r="B334" s="112"/>
      <c r="C334" s="113"/>
      <c r="D334" s="114"/>
      <c r="E334" s="74"/>
      <c r="F334" s="348"/>
      <c r="G334" s="348"/>
      <c r="H334" s="74"/>
      <c r="I334" s="74"/>
      <c r="J334"/>
      <c r="K334"/>
      <c r="L334"/>
      <c r="M334"/>
      <c r="N334"/>
      <c r="O334"/>
      <c r="P334"/>
      <c r="Q334"/>
      <c r="R334"/>
      <c r="S334"/>
      <c r="T334"/>
    </row>
    <row r="335" spans="1:20" s="253" customFormat="1" ht="54">
      <c r="A335" s="216"/>
      <c r="B335" s="217" t="s">
        <v>145</v>
      </c>
      <c r="C335" s="113"/>
      <c r="D335" s="114"/>
      <c r="E335" s="74"/>
      <c r="F335" s="348"/>
      <c r="G335" s="348"/>
      <c r="H335" s="74"/>
      <c r="I335" s="74"/>
      <c r="J335"/>
      <c r="K335"/>
      <c r="L335"/>
      <c r="M335"/>
      <c r="N335"/>
      <c r="O335"/>
      <c r="P335"/>
      <c r="Q335"/>
      <c r="R335"/>
      <c r="S335"/>
      <c r="T335"/>
    </row>
    <row r="336" spans="1:20" s="253" customFormat="1" ht="15">
      <c r="A336" s="39"/>
      <c r="B336" s="28" t="s">
        <v>146</v>
      </c>
      <c r="C336" s="316"/>
      <c r="D336" s="316"/>
      <c r="E336" s="74"/>
      <c r="F336" s="348"/>
      <c r="G336" s="348"/>
      <c r="H336" s="74"/>
      <c r="I336" s="74"/>
      <c r="J336"/>
      <c r="K336"/>
      <c r="L336"/>
      <c r="M336"/>
      <c r="N336"/>
      <c r="O336"/>
      <c r="P336"/>
      <c r="Q336"/>
      <c r="R336"/>
      <c r="S336"/>
      <c r="T336" s="350"/>
    </row>
    <row r="337" spans="1:20" ht="15">
      <c r="A337" s="40">
        <v>1</v>
      </c>
      <c r="B337" s="243" t="s">
        <v>147</v>
      </c>
      <c r="C337" s="272">
        <v>1700</v>
      </c>
      <c r="D337" s="273" t="s">
        <v>15</v>
      </c>
      <c r="E337" s="52"/>
      <c r="F337" s="474">
        <f>'[6]з'!F337</f>
        <v>115</v>
      </c>
      <c r="G337" s="91">
        <f>'[6]з'!H337</f>
        <v>25</v>
      </c>
      <c r="H337" s="89">
        <v>121</v>
      </c>
      <c r="I337" s="90">
        <v>25.2</v>
      </c>
      <c r="T337" s="353">
        <f>IF(проверка!T337=0,,"ой")</f>
        <v>0</v>
      </c>
    </row>
    <row r="338" spans="1:20" ht="15">
      <c r="A338" s="40">
        <v>2</v>
      </c>
      <c r="B338" s="243" t="s">
        <v>148</v>
      </c>
      <c r="C338" s="273">
        <v>1710</v>
      </c>
      <c r="D338" s="273" t="s">
        <v>31</v>
      </c>
      <c r="E338" s="52"/>
      <c r="F338" s="475">
        <f>'[6]з'!F338</f>
        <v>40697</v>
      </c>
      <c r="G338" s="69">
        <f>'[6]з'!H338</f>
        <v>15150</v>
      </c>
      <c r="H338" s="66">
        <v>40498</v>
      </c>
      <c r="I338" s="67">
        <v>16291</v>
      </c>
      <c r="T338" s="353">
        <f>IF(проверка!T338=0,,"ой")</f>
        <v>0</v>
      </c>
    </row>
    <row r="339" spans="1:20" ht="15">
      <c r="A339" s="40">
        <v>3</v>
      </c>
      <c r="B339" s="243" t="s">
        <v>53</v>
      </c>
      <c r="C339" s="331">
        <v>1720</v>
      </c>
      <c r="D339" s="273" t="s">
        <v>31</v>
      </c>
      <c r="E339" s="52"/>
      <c r="F339" s="475">
        <f>'[6]з'!F339</f>
        <v>40697</v>
      </c>
      <c r="G339" s="69">
        <f>'[6]з'!H339</f>
        <v>3800</v>
      </c>
      <c r="H339" s="66">
        <v>40498</v>
      </c>
      <c r="I339" s="67">
        <v>4035</v>
      </c>
      <c r="T339" s="353">
        <f>IF(проверка!T339=0,,"ой")</f>
        <v>0</v>
      </c>
    </row>
    <row r="340" spans="1:20" ht="15.75" thickBot="1">
      <c r="A340" s="41">
        <v>4</v>
      </c>
      <c r="B340" s="245" t="s">
        <v>48</v>
      </c>
      <c r="C340" s="273">
        <v>1560</v>
      </c>
      <c r="D340" s="275" t="s">
        <v>19</v>
      </c>
      <c r="E340" s="52"/>
      <c r="F340" s="494">
        <f>'[6]з'!F340</f>
        <v>0</v>
      </c>
      <c r="G340" s="413">
        <f>'[6]з'!H340</f>
        <v>0</v>
      </c>
      <c r="H340" s="72">
        <v>0</v>
      </c>
      <c r="I340" s="86">
        <v>0</v>
      </c>
      <c r="T340" s="353">
        <f>IF(проверка!T340=0,,"ой")</f>
        <v>0</v>
      </c>
    </row>
    <row r="341" spans="1:20" s="392" customFormat="1" ht="15" thickBot="1">
      <c r="A341" s="386"/>
      <c r="B341" s="408" t="s">
        <v>149</v>
      </c>
      <c r="C341" s="388">
        <v>1570</v>
      </c>
      <c r="D341" s="389" t="s">
        <v>19</v>
      </c>
      <c r="E341" s="390"/>
      <c r="F341" s="471"/>
      <c r="G341" s="73">
        <f>SUM(G337:G340)</f>
        <v>18975</v>
      </c>
      <c r="H341" s="201"/>
      <c r="I341" s="482">
        <f>SUM(I337:I340)</f>
        <v>20351.2</v>
      </c>
      <c r="J341"/>
      <c r="K341"/>
      <c r="L341"/>
      <c r="M341"/>
      <c r="N341"/>
      <c r="O341"/>
      <c r="P341"/>
      <c r="Q341"/>
      <c r="R341"/>
      <c r="S341"/>
      <c r="T341" s="353">
        <f>IF(проверка!T341=0,,"ой")</f>
        <v>0</v>
      </c>
    </row>
    <row r="342" spans="1:20" s="392" customFormat="1" ht="29.25" thickBot="1">
      <c r="A342" s="386"/>
      <c r="B342" s="408" t="s">
        <v>150</v>
      </c>
      <c r="C342" s="388">
        <v>1580</v>
      </c>
      <c r="D342" s="389" t="s">
        <v>19</v>
      </c>
      <c r="E342" s="390"/>
      <c r="F342" s="471">
        <f>SUM(F343:F345)</f>
        <v>0</v>
      </c>
      <c r="G342" s="73">
        <f>SUM(G343:G345)</f>
        <v>0</v>
      </c>
      <c r="H342" s="201">
        <f>SUM(H343:H345)</f>
        <v>0</v>
      </c>
      <c r="I342" s="482">
        <f>SUM(I343:I345)</f>
        <v>0</v>
      </c>
      <c r="J342"/>
      <c r="K342"/>
      <c r="L342"/>
      <c r="M342"/>
      <c r="N342"/>
      <c r="O342"/>
      <c r="P342"/>
      <c r="Q342"/>
      <c r="R342"/>
      <c r="S342"/>
      <c r="T342" s="353">
        <f>IF(проверка!T342=0,,"ой")</f>
        <v>0</v>
      </c>
    </row>
    <row r="343" spans="1:20" ht="15">
      <c r="A343" s="42"/>
      <c r="B343" s="332" t="s">
        <v>151</v>
      </c>
      <c r="C343" s="333">
        <v>1581</v>
      </c>
      <c r="D343" s="334" t="s">
        <v>152</v>
      </c>
      <c r="E343" s="52"/>
      <c r="F343" s="516">
        <f>'[6]з'!F343</f>
        <v>0</v>
      </c>
      <c r="G343" s="457">
        <f>'[6]з'!H343</f>
        <v>0</v>
      </c>
      <c r="H343" s="218">
        <v>0</v>
      </c>
      <c r="I343" s="219">
        <v>0</v>
      </c>
      <c r="T343" s="353">
        <f>IF(проверка!T343=0,,"ой")</f>
        <v>0</v>
      </c>
    </row>
    <row r="344" spans="1:20" ht="15">
      <c r="A344" s="42"/>
      <c r="B344" s="332" t="s">
        <v>153</v>
      </c>
      <c r="C344" s="333">
        <v>1582</v>
      </c>
      <c r="D344" s="334" t="s">
        <v>152</v>
      </c>
      <c r="E344" s="52"/>
      <c r="F344" s="517">
        <f>'[6]з'!F344</f>
        <v>0</v>
      </c>
      <c r="G344" s="460">
        <f>'[6]з'!H344</f>
        <v>0</v>
      </c>
      <c r="H344" s="220">
        <v>0</v>
      </c>
      <c r="I344" s="221">
        <v>0</v>
      </c>
      <c r="T344" s="353">
        <f>IF(проверка!T344=0,,"ой")</f>
        <v>0</v>
      </c>
    </row>
    <row r="345" spans="1:20" ht="15.75" thickBot="1">
      <c r="A345" s="42"/>
      <c r="B345" s="332" t="s">
        <v>153</v>
      </c>
      <c r="C345" s="333">
        <v>1582</v>
      </c>
      <c r="D345" s="334" t="s">
        <v>152</v>
      </c>
      <c r="E345" s="52"/>
      <c r="F345" s="517">
        <f>'[6]з'!F345</f>
        <v>0</v>
      </c>
      <c r="G345" s="460">
        <f>'[6]з'!H345</f>
        <v>0</v>
      </c>
      <c r="H345" s="220">
        <v>0</v>
      </c>
      <c r="I345" s="221">
        <v>0</v>
      </c>
      <c r="T345" s="353">
        <f>IF(проверка!T345=0,,"ой")</f>
        <v>0</v>
      </c>
    </row>
    <row r="346" spans="1:20" s="392" customFormat="1" ht="29.25" thickBot="1">
      <c r="A346" s="386"/>
      <c r="B346" s="408" t="s">
        <v>154</v>
      </c>
      <c r="C346" s="388">
        <v>1590</v>
      </c>
      <c r="D346" s="389" t="s">
        <v>19</v>
      </c>
      <c r="E346" s="390"/>
      <c r="F346" s="471">
        <f>SUM(F347:F349)</f>
        <v>0</v>
      </c>
      <c r="G346" s="73">
        <f>SUM(G347:G349)</f>
        <v>0</v>
      </c>
      <c r="H346" s="201">
        <f>SUM(H347:H349)</f>
        <v>0</v>
      </c>
      <c r="I346" s="482">
        <f>SUM(I347:I349)</f>
        <v>0</v>
      </c>
      <c r="J346"/>
      <c r="K346"/>
      <c r="L346"/>
      <c r="M346"/>
      <c r="N346"/>
      <c r="O346"/>
      <c r="P346"/>
      <c r="Q346"/>
      <c r="R346"/>
      <c r="S346"/>
      <c r="T346" s="353">
        <f>IF(проверка!T346=0,,"ой")</f>
        <v>0</v>
      </c>
    </row>
    <row r="347" spans="1:20" ht="15">
      <c r="A347" s="42"/>
      <c r="B347" s="335" t="s">
        <v>155</v>
      </c>
      <c r="C347" s="316">
        <v>1591</v>
      </c>
      <c r="D347" s="336" t="s">
        <v>152</v>
      </c>
      <c r="E347" s="52"/>
      <c r="F347" s="516">
        <f>'[6]з'!F347</f>
        <v>0</v>
      </c>
      <c r="G347" s="457">
        <f>'[6]з'!H347</f>
        <v>0</v>
      </c>
      <c r="H347" s="218">
        <v>0</v>
      </c>
      <c r="I347" s="219">
        <v>0</v>
      </c>
      <c r="T347" s="353">
        <f>IF(проверка!T347=0,,"ой")</f>
        <v>0</v>
      </c>
    </row>
    <row r="348" spans="1:20" ht="15">
      <c r="A348" s="42"/>
      <c r="B348" s="335" t="s">
        <v>156</v>
      </c>
      <c r="C348" s="316">
        <v>1592</v>
      </c>
      <c r="D348" s="336" t="s">
        <v>152</v>
      </c>
      <c r="E348" s="52"/>
      <c r="F348" s="518">
        <f>'[6]з'!F348</f>
        <v>0</v>
      </c>
      <c r="G348" s="463">
        <f>'[6]з'!H348</f>
        <v>0</v>
      </c>
      <c r="H348" s="222">
        <v>0</v>
      </c>
      <c r="I348" s="223">
        <v>0</v>
      </c>
      <c r="T348" s="353">
        <f>IF(проверка!T348=0,,"ой")</f>
        <v>0</v>
      </c>
    </row>
    <row r="349" spans="1:20" ht="26.25" thickBot="1">
      <c r="A349" s="42"/>
      <c r="B349" s="335" t="s">
        <v>157</v>
      </c>
      <c r="C349" s="316">
        <v>1594</v>
      </c>
      <c r="D349" s="336" t="s">
        <v>152</v>
      </c>
      <c r="E349" s="52"/>
      <c r="F349" s="517">
        <f>'[6]з'!F349</f>
        <v>0</v>
      </c>
      <c r="G349" s="460">
        <f>'[6]з'!H349</f>
        <v>0</v>
      </c>
      <c r="H349" s="220">
        <v>0</v>
      </c>
      <c r="I349" s="221">
        <v>0</v>
      </c>
      <c r="T349" s="353">
        <f>IF(проверка!T349=0,,"ой")</f>
        <v>0</v>
      </c>
    </row>
    <row r="350" spans="1:20" ht="29.25" thickBot="1">
      <c r="A350" s="269"/>
      <c r="B350" s="197" t="s">
        <v>158</v>
      </c>
      <c r="C350" s="270">
        <v>1600</v>
      </c>
      <c r="D350" s="271" t="s">
        <v>19</v>
      </c>
      <c r="E350" s="119"/>
      <c r="F350" s="471"/>
      <c r="G350" s="73">
        <f>'[6]з'!M350</f>
        <v>0</v>
      </c>
      <c r="H350" s="201"/>
      <c r="I350" s="481">
        <v>0</v>
      </c>
      <c r="T350" s="353">
        <f>IF(проверка!T350=0,,"ой")</f>
        <v>0</v>
      </c>
    </row>
    <row r="351" spans="1:20" ht="15">
      <c r="A351" s="42"/>
      <c r="B351" s="332" t="s">
        <v>153</v>
      </c>
      <c r="C351" s="333">
        <v>1582</v>
      </c>
      <c r="D351" s="334" t="s">
        <v>152</v>
      </c>
      <c r="E351" s="52"/>
      <c r="F351" s="519">
        <f>'[6]з'!F351</f>
        <v>0</v>
      </c>
      <c r="G351" s="466">
        <f>'[6]з'!H351</f>
        <v>0</v>
      </c>
      <c r="H351" s="224">
        <v>0</v>
      </c>
      <c r="I351" s="225">
        <v>0</v>
      </c>
      <c r="T351" s="353">
        <f>IF(проверка!T351=0,,"ой")</f>
        <v>0</v>
      </c>
    </row>
    <row r="352" spans="1:20" s="253" customFormat="1" ht="15">
      <c r="A352" s="44"/>
      <c r="B352" s="43" t="s">
        <v>159</v>
      </c>
      <c r="C352" s="250"/>
      <c r="D352" s="250"/>
      <c r="E352" s="74"/>
      <c r="F352" s="495"/>
      <c r="G352" s="348"/>
      <c r="H352" s="74"/>
      <c r="I352" s="473"/>
      <c r="J352"/>
      <c r="K352"/>
      <c r="L352"/>
      <c r="M352"/>
      <c r="N352"/>
      <c r="O352"/>
      <c r="P352"/>
      <c r="Q352"/>
      <c r="R352"/>
      <c r="S352"/>
      <c r="T352" s="350"/>
    </row>
    <row r="353" spans="1:20" ht="38.25">
      <c r="A353" s="45">
        <v>1</v>
      </c>
      <c r="B353" s="337" t="s">
        <v>160</v>
      </c>
      <c r="C353" s="267">
        <v>1611</v>
      </c>
      <c r="D353" s="331" t="s">
        <v>31</v>
      </c>
      <c r="E353" s="52"/>
      <c r="F353" s="474">
        <f>'[6]з'!F353</f>
        <v>41400</v>
      </c>
      <c r="G353" s="91">
        <f>'[6]з'!H353</f>
        <v>11911</v>
      </c>
      <c r="H353" s="89">
        <v>41686</v>
      </c>
      <c r="I353" s="90">
        <v>12719.4</v>
      </c>
      <c r="T353" s="353">
        <f>IF(проверка!T353=0,,"ой")</f>
        <v>0</v>
      </c>
    </row>
    <row r="354" spans="1:20" ht="15">
      <c r="A354" s="46">
        <v>2</v>
      </c>
      <c r="B354" s="240" t="s">
        <v>161</v>
      </c>
      <c r="C354" s="267">
        <v>1612</v>
      </c>
      <c r="D354" s="267" t="s">
        <v>31</v>
      </c>
      <c r="E354" s="52"/>
      <c r="F354" s="475">
        <f>'[6]з'!F354</f>
        <v>0</v>
      </c>
      <c r="G354" s="69">
        <f>'[6]з'!H354</f>
        <v>0</v>
      </c>
      <c r="H354" s="66"/>
      <c r="I354" s="67"/>
      <c r="T354" s="353">
        <f>IF(проверка!T354=0,,"ой")</f>
        <v>0</v>
      </c>
    </row>
    <row r="355" spans="1:20" ht="15">
      <c r="A355" s="45">
        <v>3</v>
      </c>
      <c r="B355" s="47" t="s">
        <v>162</v>
      </c>
      <c r="C355" s="267">
        <v>1613</v>
      </c>
      <c r="D355" s="267" t="s">
        <v>19</v>
      </c>
      <c r="E355" s="52"/>
      <c r="F355" s="475">
        <f>'[6]з'!F355</f>
        <v>0</v>
      </c>
      <c r="G355" s="69">
        <f>'[6]з'!H355</f>
        <v>0</v>
      </c>
      <c r="H355" s="66"/>
      <c r="I355" s="67"/>
      <c r="T355" s="353">
        <f>IF(проверка!T355=0,,"ой")</f>
        <v>0</v>
      </c>
    </row>
    <row r="356" spans="1:20" ht="15.75" thickBot="1">
      <c r="A356" s="46">
        <v>4</v>
      </c>
      <c r="B356" s="245" t="s">
        <v>48</v>
      </c>
      <c r="C356" s="267">
        <v>1614</v>
      </c>
      <c r="D356" s="273" t="s">
        <v>19</v>
      </c>
      <c r="E356" s="52"/>
      <c r="F356" s="494">
        <f>'[6]з'!F356</f>
        <v>0</v>
      </c>
      <c r="G356" s="413">
        <f>'[6]з'!H356</f>
        <v>5000</v>
      </c>
      <c r="H356" s="72"/>
      <c r="I356" s="86">
        <v>4046</v>
      </c>
      <c r="T356" s="353">
        <f>IF(проверка!T356=0,,"ой")</f>
        <v>0</v>
      </c>
    </row>
    <row r="357" spans="1:20" s="392" customFormat="1" ht="15" thickBot="1">
      <c r="A357" s="386"/>
      <c r="B357" s="197" t="s">
        <v>163</v>
      </c>
      <c r="C357" s="388">
        <v>1620</v>
      </c>
      <c r="D357" s="389" t="s">
        <v>19</v>
      </c>
      <c r="E357" s="390"/>
      <c r="F357" s="471"/>
      <c r="G357" s="73">
        <f>SUM(G353:G356)</f>
        <v>16911</v>
      </c>
      <c r="H357" s="201"/>
      <c r="I357" s="482">
        <f>SUM(I353:I356)</f>
        <v>16765.4</v>
      </c>
      <c r="J357"/>
      <c r="K357"/>
      <c r="L357"/>
      <c r="M357"/>
      <c r="N357"/>
      <c r="O357"/>
      <c r="P357"/>
      <c r="Q357"/>
      <c r="R357"/>
      <c r="S357"/>
      <c r="T357" s="353">
        <f>IF(проверка!T357=0,,"ой")</f>
        <v>0</v>
      </c>
    </row>
    <row r="358" spans="1:20" ht="29.25" thickBot="1">
      <c r="A358" s="269"/>
      <c r="B358" s="197" t="s">
        <v>164</v>
      </c>
      <c r="C358" s="270">
        <v>1630</v>
      </c>
      <c r="D358" s="271" t="s">
        <v>19</v>
      </c>
      <c r="E358" s="119"/>
      <c r="F358" s="471"/>
      <c r="G358" s="73">
        <f>'[6]з'!H358</f>
        <v>3595</v>
      </c>
      <c r="H358" s="201"/>
      <c r="I358" s="481">
        <v>3591.3</v>
      </c>
      <c r="T358" s="353">
        <f>IF(проверка!T358=0,,"ой")</f>
        <v>0</v>
      </c>
    </row>
    <row r="359" spans="1:20" ht="15" thickBot="1">
      <c r="A359" s="269"/>
      <c r="B359" s="197" t="s">
        <v>165</v>
      </c>
      <c r="C359" s="270">
        <v>1640</v>
      </c>
      <c r="D359" s="271" t="s">
        <v>11</v>
      </c>
      <c r="E359" s="119"/>
      <c r="F359" s="485"/>
      <c r="G359" s="486">
        <f>'[6]з'!H359</f>
        <v>4623</v>
      </c>
      <c r="H359" s="491"/>
      <c r="I359" s="492">
        <v>4973.5</v>
      </c>
      <c r="T359" s="353">
        <f>IF(проверка!T359=0,,"ой")</f>
        <v>0</v>
      </c>
    </row>
    <row r="360" spans="1:20" s="400" customFormat="1" ht="15.75" thickBot="1">
      <c r="A360" s="395"/>
      <c r="B360" s="396"/>
      <c r="C360" s="397"/>
      <c r="D360" s="398"/>
      <c r="E360" s="399"/>
      <c r="F360" s="348"/>
      <c r="G360" s="348"/>
      <c r="H360" s="399"/>
      <c r="I360" s="399"/>
      <c r="J360"/>
      <c r="K360"/>
      <c r="L360"/>
      <c r="M360"/>
      <c r="N360"/>
      <c r="O360"/>
      <c r="P360"/>
      <c r="Q360"/>
      <c r="R360"/>
      <c r="S360"/>
      <c r="T360" s="470"/>
    </row>
    <row r="361" spans="1:20" s="392" customFormat="1" ht="38.25" customHeight="1" thickBot="1">
      <c r="A361" s="386"/>
      <c r="B361" s="387" t="s">
        <v>176</v>
      </c>
      <c r="C361" s="388">
        <v>1660</v>
      </c>
      <c r="D361" s="389" t="s">
        <v>19</v>
      </c>
      <c r="E361" s="390"/>
      <c r="F361" s="493"/>
      <c r="G361" s="73">
        <f>G341+G342+G346+G350+SUM(G357:G359)</f>
        <v>44104</v>
      </c>
      <c r="H361" s="201"/>
      <c r="I361" s="391">
        <f>I341+I342+I346+I350+SUM(I357:I359)</f>
        <v>45681.4</v>
      </c>
      <c r="J361"/>
      <c r="K361"/>
      <c r="L361"/>
      <c r="M361"/>
      <c r="N361"/>
      <c r="O361"/>
      <c r="P361"/>
      <c r="Q361"/>
      <c r="R361"/>
      <c r="S361"/>
      <c r="T361" s="353">
        <f>IF(проверка!T361=0,,"ой")</f>
        <v>0</v>
      </c>
    </row>
    <row r="362" spans="1:20" s="400" customFormat="1" ht="15.75" thickBot="1">
      <c r="A362" s="395"/>
      <c r="B362" s="396"/>
      <c r="C362" s="397"/>
      <c r="D362" s="398"/>
      <c r="E362" s="399"/>
      <c r="F362" s="348"/>
      <c r="G362" s="348"/>
      <c r="H362" s="399"/>
      <c r="I362" s="399"/>
      <c r="J362"/>
      <c r="K362"/>
      <c r="L362"/>
      <c r="M362"/>
      <c r="N362"/>
      <c r="O362"/>
      <c r="P362"/>
      <c r="Q362"/>
      <c r="R362"/>
      <c r="S362"/>
      <c r="T362" s="470"/>
    </row>
    <row r="363" spans="1:20" s="407" customFormat="1" ht="38.25" customHeight="1" thickBot="1">
      <c r="A363" s="401"/>
      <c r="B363" s="402" t="s">
        <v>166</v>
      </c>
      <c r="C363" s="403">
        <v>1660</v>
      </c>
      <c r="D363" s="404" t="s">
        <v>19</v>
      </c>
      <c r="E363" s="405"/>
      <c r="F363" s="520">
        <f>F361+F333+F201+F145</f>
        <v>0</v>
      </c>
      <c r="G363" s="1205">
        <f>G361+G333+G201+G145</f>
        <v>79684</v>
      </c>
      <c r="H363" s="232">
        <f>H361+H333+H201+H145</f>
        <v>0</v>
      </c>
      <c r="I363" s="1204">
        <f>I361+I333+I201+I145</f>
        <v>79116.20000000001</v>
      </c>
      <c r="J363"/>
      <c r="K363"/>
      <c r="L363"/>
      <c r="M363"/>
      <c r="N363"/>
      <c r="O363"/>
      <c r="P363"/>
      <c r="Q363"/>
      <c r="R363"/>
      <c r="S363"/>
      <c r="T363" s="353">
        <f>IF(проверка!T363=0,,"ой")</f>
        <v>0</v>
      </c>
    </row>
    <row r="364" spans="1:20" ht="3" customHeight="1">
      <c r="A364" s="110"/>
      <c r="B364" s="116"/>
      <c r="C364" s="117"/>
      <c r="D364" s="118"/>
      <c r="E364" s="53"/>
      <c r="F364" s="119"/>
      <c r="G364" s="119"/>
      <c r="H364" s="390"/>
      <c r="I364" s="390"/>
      <c r="T364" s="351"/>
    </row>
    <row r="370" ht="12.75">
      <c r="I370" s="392">
        <f>I363-I361</f>
        <v>33434.80000000001</v>
      </c>
    </row>
    <row r="372" spans="6:20" ht="12.75">
      <c r="F372" s="392"/>
      <c r="G372" s="392"/>
      <c r="H372" s="392">
        <f>H148+H71</f>
        <v>121</v>
      </c>
      <c r="I372" s="392">
        <f>I148+I71</f>
        <v>590.9</v>
      </c>
      <c r="J372" s="392">
        <f aca="true" t="shared" si="2" ref="J372:T372">J148+J71</f>
        <v>0</v>
      </c>
      <c r="K372" s="392">
        <f t="shared" si="2"/>
        <v>0</v>
      </c>
      <c r="L372" s="392">
        <f t="shared" si="2"/>
        <v>0</v>
      </c>
      <c r="M372" s="392">
        <f t="shared" si="2"/>
        <v>0</v>
      </c>
      <c r="N372" s="392">
        <f t="shared" si="2"/>
        <v>0</v>
      </c>
      <c r="O372" s="392">
        <f t="shared" si="2"/>
        <v>0</v>
      </c>
      <c r="P372" s="392">
        <f t="shared" si="2"/>
        <v>0</v>
      </c>
      <c r="Q372" s="392">
        <f t="shared" si="2"/>
        <v>0</v>
      </c>
      <c r="R372" s="392">
        <f t="shared" si="2"/>
        <v>0</v>
      </c>
      <c r="S372" s="392">
        <f t="shared" si="2"/>
        <v>0</v>
      </c>
      <c r="T372" s="392">
        <f t="shared" si="2"/>
        <v>0</v>
      </c>
    </row>
  </sheetData>
  <sheetProtection password="E3A0" sheet="1" formatCells="0" formatColumns="0" formatRows="0" insertHyperlinks="0"/>
  <mergeCells count="3">
    <mergeCell ref="F2:G3"/>
    <mergeCell ref="F4:F5"/>
    <mergeCell ref="G4:G5"/>
  </mergeCells>
  <printOptions/>
  <pageMargins left="0.9448818897637796" right="0.2362204724409449" top="0.4330708661417323" bottom="0.2362204724409449" header="0.2755905511811024" footer="0.31496062992125984"/>
  <pageSetup fitToHeight="4" fitToWidth="4" horizontalDpi="600" verticalDpi="600" orientation="portrait" pageOrder="overThenDown" paperSize="9" scale="78" r:id="rId3"/>
  <headerFooter alignWithMargins="0">
    <oddHeader>&amp;LДЛГО "ВІННИЦЯЛІС"&amp;C&amp;P / &amp;N&amp;R&amp;F- &amp;A-&amp;D-&amp;T--</oddHeader>
  </headerFooter>
  <rowBreaks count="3" manualBreakCount="3">
    <brk id="69" max="255" man="1"/>
    <brk id="139" max="255" man="1"/>
    <brk id="201" max="25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T372"/>
  <sheetViews>
    <sheetView showZeros="0" zoomScale="110" zoomScaleNormal="110" zoomScalePageLayoutView="0" workbookViewId="0" topLeftCell="A1">
      <pane xSplit="4" ySplit="6" topLeftCell="E356" activePane="bottomRight" state="frozen"/>
      <selection pane="topLeft" activeCell="H1" sqref="H1:I16384"/>
      <selection pane="topRight" activeCell="H1" sqref="H1:I16384"/>
      <selection pane="bottomLeft" activeCell="H1" sqref="H1:I16384"/>
      <selection pane="bottomRight" activeCell="I142" sqref="I142"/>
    </sheetView>
  </sheetViews>
  <sheetFormatPr defaultColWidth="9.140625" defaultRowHeight="12.75"/>
  <cols>
    <col min="1" max="1" width="5.421875" style="233" customWidth="1"/>
    <col min="2" max="2" width="38.7109375" style="233" customWidth="1"/>
    <col min="3" max="3" width="7.28125" style="233" customWidth="1"/>
    <col min="4" max="4" width="9.140625" style="233" customWidth="1"/>
    <col min="5" max="5" width="3.00390625" style="233" customWidth="1"/>
    <col min="6" max="7" width="9.140625" style="249" customWidth="1"/>
    <col min="8" max="9" width="9.140625" style="392" customWidth="1"/>
    <col min="10" max="18" width="0" style="0" hidden="1" customWidth="1"/>
    <col min="19" max="19" width="9.8515625" style="0" hidden="1" customWidth="1"/>
    <col min="20" max="20" width="3.28125" style="352" customWidth="1"/>
    <col min="21" max="16384" width="9.140625" style="233" customWidth="1"/>
  </cols>
  <sheetData>
    <row r="1" spans="1:20" s="362" customFormat="1" ht="21" thickBot="1">
      <c r="A1" s="354"/>
      <c r="B1" s="355" t="s">
        <v>178</v>
      </c>
      <c r="C1" s="354"/>
      <c r="D1" s="1195">
        <f>'[9]з'!D1</f>
        <v>0</v>
      </c>
      <c r="E1" s="356">
        <v>4</v>
      </c>
      <c r="F1" s="1195" t="str">
        <f>'[9]бз'!F1</f>
        <v>ДП" Тульчинське ЛМГ''</v>
      </c>
      <c r="G1" s="358"/>
      <c r="H1" s="359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60"/>
      <c r="T1" s="363"/>
    </row>
    <row r="2" spans="1:20" ht="13.5" customHeight="1">
      <c r="A2" s="48"/>
      <c r="B2" s="49"/>
      <c r="C2" s="50" t="s">
        <v>0</v>
      </c>
      <c r="D2" s="51" t="s">
        <v>1</v>
      </c>
      <c r="E2" s="52"/>
      <c r="F2" s="1223" t="s">
        <v>365</v>
      </c>
      <c r="G2" s="1224"/>
      <c r="H2" s="1146" t="s">
        <v>364</v>
      </c>
      <c r="I2" s="1147"/>
      <c r="T2" s="618"/>
    </row>
    <row r="3" spans="1:20" ht="12.75" customHeight="1">
      <c r="A3" s="54" t="s">
        <v>2</v>
      </c>
      <c r="B3" s="55" t="s">
        <v>3</v>
      </c>
      <c r="C3" s="56" t="s">
        <v>4</v>
      </c>
      <c r="D3" s="57" t="s">
        <v>5</v>
      </c>
      <c r="E3" s="52"/>
      <c r="F3" s="1225"/>
      <c r="G3" s="1226"/>
      <c r="H3" s="1148"/>
      <c r="I3" s="1149"/>
      <c r="T3" s="618"/>
    </row>
    <row r="4" spans="1:20" ht="12.75" customHeight="1">
      <c r="A4" s="54" t="s">
        <v>6</v>
      </c>
      <c r="B4" s="58"/>
      <c r="C4" s="56"/>
      <c r="D4" s="57" t="s">
        <v>7</v>
      </c>
      <c r="E4" s="52"/>
      <c r="F4" s="1227" t="s">
        <v>8</v>
      </c>
      <c r="G4" s="1229" t="s">
        <v>9</v>
      </c>
      <c r="H4" s="1142" t="s">
        <v>8</v>
      </c>
      <c r="I4" s="1144" t="s">
        <v>9</v>
      </c>
      <c r="T4" s="618"/>
    </row>
    <row r="5" spans="1:20" ht="13.5" customHeight="1" thickBot="1">
      <c r="A5" s="59"/>
      <c r="B5" s="60"/>
      <c r="C5" s="61"/>
      <c r="D5" s="62" t="s">
        <v>10</v>
      </c>
      <c r="E5" s="52"/>
      <c r="F5" s="1228"/>
      <c r="G5" s="1230"/>
      <c r="H5" s="1143"/>
      <c r="I5" s="1145"/>
      <c r="T5" s="618"/>
    </row>
    <row r="6" spans="1:20" ht="13.5" customHeight="1" thickBot="1">
      <c r="A6" s="63">
        <v>1</v>
      </c>
      <c r="B6" s="64">
        <v>2</v>
      </c>
      <c r="C6" s="63">
        <v>3</v>
      </c>
      <c r="D6" s="65">
        <v>4</v>
      </c>
      <c r="E6" s="52"/>
      <c r="F6" s="1140">
        <v>5</v>
      </c>
      <c r="G6" s="1141">
        <v>6</v>
      </c>
      <c r="H6" s="898">
        <v>7</v>
      </c>
      <c r="I6" s="899">
        <v>8</v>
      </c>
      <c r="T6" s="619"/>
    </row>
    <row r="7" spans="1:20" s="236" customFormat="1" ht="18">
      <c r="A7" s="234"/>
      <c r="B7" s="1" t="s">
        <v>12</v>
      </c>
      <c r="C7" s="235"/>
      <c r="D7" s="235"/>
      <c r="E7" s="74"/>
      <c r="F7" s="348"/>
      <c r="G7" s="348"/>
      <c r="H7" s="399"/>
      <c r="I7" s="399"/>
      <c r="J7"/>
      <c r="K7"/>
      <c r="L7"/>
      <c r="M7"/>
      <c r="N7"/>
      <c r="O7"/>
      <c r="P7"/>
      <c r="Q7"/>
      <c r="R7"/>
      <c r="S7"/>
      <c r="T7" s="469"/>
    </row>
    <row r="8" spans="1:20" s="236" customFormat="1" ht="12.75">
      <c r="A8" s="237"/>
      <c r="B8" s="2" t="s">
        <v>13</v>
      </c>
      <c r="C8" s="3"/>
      <c r="D8" s="238"/>
      <c r="E8" s="74"/>
      <c r="F8" s="348"/>
      <c r="G8" s="348"/>
      <c r="H8" s="399"/>
      <c r="I8" s="399"/>
      <c r="J8"/>
      <c r="K8"/>
      <c r="L8"/>
      <c r="M8"/>
      <c r="N8"/>
      <c r="O8"/>
      <c r="P8"/>
      <c r="Q8"/>
      <c r="R8"/>
      <c r="S8"/>
      <c r="T8" s="469"/>
    </row>
    <row r="9" spans="1:20" ht="12.75">
      <c r="A9" s="239">
        <v>1</v>
      </c>
      <c r="B9" s="240" t="s">
        <v>14</v>
      </c>
      <c r="C9" s="241">
        <v>10</v>
      </c>
      <c r="D9" s="242" t="s">
        <v>15</v>
      </c>
      <c r="E9" s="52"/>
      <c r="F9" s="474">
        <f>'[6]бз'!F9</f>
        <v>0</v>
      </c>
      <c r="G9" s="91">
        <f>'[6]бз'!H9</f>
        <v>0</v>
      </c>
      <c r="H9" s="89">
        <v>0</v>
      </c>
      <c r="I9" s="90">
        <v>0</v>
      </c>
      <c r="T9" s="353"/>
    </row>
    <row r="10" spans="1:20" ht="12.75">
      <c r="A10" s="237">
        <v>2</v>
      </c>
      <c r="B10" s="243" t="s">
        <v>16</v>
      </c>
      <c r="C10" s="244">
        <v>20</v>
      </c>
      <c r="D10" s="244" t="s">
        <v>15</v>
      </c>
      <c r="E10" s="52"/>
      <c r="F10" s="475">
        <f>'[6]бз'!F10</f>
        <v>0</v>
      </c>
      <c r="G10" s="69">
        <f>'[6]бз'!H10</f>
        <v>0</v>
      </c>
      <c r="H10" s="66">
        <v>0</v>
      </c>
      <c r="I10" s="67">
        <v>0</v>
      </c>
      <c r="T10" s="353"/>
    </row>
    <row r="11" spans="1:20" ht="12.75">
      <c r="A11" s="237">
        <v>3</v>
      </c>
      <c r="B11" s="243" t="s">
        <v>17</v>
      </c>
      <c r="C11" s="244">
        <v>30</v>
      </c>
      <c r="D11" s="244" t="s">
        <v>15</v>
      </c>
      <c r="E11" s="52"/>
      <c r="F11" s="475">
        <f>'[6]бз'!F11</f>
        <v>0</v>
      </c>
      <c r="G11" s="69">
        <f>'[6]бз'!H11</f>
        <v>0</v>
      </c>
      <c r="H11" s="66">
        <v>0</v>
      </c>
      <c r="I11" s="67">
        <v>0</v>
      </c>
      <c r="T11" s="353"/>
    </row>
    <row r="12" spans="1:20" ht="12.75">
      <c r="A12" s="237">
        <v>4</v>
      </c>
      <c r="B12" s="243" t="s">
        <v>18</v>
      </c>
      <c r="C12" s="244">
        <v>40</v>
      </c>
      <c r="D12" s="244" t="s">
        <v>19</v>
      </c>
      <c r="E12" s="52"/>
      <c r="F12" s="475">
        <f>'[6]бз'!F12</f>
        <v>0</v>
      </c>
      <c r="G12" s="69">
        <f>'[6]бз'!H12</f>
        <v>0</v>
      </c>
      <c r="H12" s="66">
        <v>0</v>
      </c>
      <c r="I12" s="67">
        <v>0</v>
      </c>
      <c r="T12" s="353"/>
    </row>
    <row r="13" spans="1:20" ht="12.75">
      <c r="A13" s="237">
        <v>5</v>
      </c>
      <c r="B13" s="243" t="s">
        <v>20</v>
      </c>
      <c r="C13" s="244">
        <v>50</v>
      </c>
      <c r="D13" s="244" t="s">
        <v>19</v>
      </c>
      <c r="E13" s="52"/>
      <c r="F13" s="475">
        <f>'[6]бз'!F13</f>
        <v>0</v>
      </c>
      <c r="G13" s="69">
        <f>'[6]бз'!H13</f>
        <v>0</v>
      </c>
      <c r="H13" s="66">
        <v>0</v>
      </c>
      <c r="I13" s="67">
        <v>0</v>
      </c>
      <c r="T13" s="353"/>
    </row>
    <row r="14" spans="1:20" ht="12.75">
      <c r="A14" s="237">
        <v>6</v>
      </c>
      <c r="B14" s="245" t="s">
        <v>21</v>
      </c>
      <c r="C14" s="244">
        <v>60</v>
      </c>
      <c r="D14" s="244" t="s">
        <v>19</v>
      </c>
      <c r="E14" s="52"/>
      <c r="F14" s="475">
        <f>'[6]бз'!F14</f>
        <v>0</v>
      </c>
      <c r="G14" s="69">
        <f>'[6]бз'!H14</f>
        <v>0</v>
      </c>
      <c r="H14" s="66">
        <v>0</v>
      </c>
      <c r="I14" s="67">
        <v>0</v>
      </c>
      <c r="T14" s="353"/>
    </row>
    <row r="15" spans="1:20" ht="12.75">
      <c r="A15" s="237">
        <v>7</v>
      </c>
      <c r="B15" s="246" t="s">
        <v>22</v>
      </c>
      <c r="C15" s="244">
        <v>70</v>
      </c>
      <c r="D15" s="244" t="s">
        <v>15</v>
      </c>
      <c r="E15" s="52"/>
      <c r="F15" s="475">
        <f>'[6]бз'!F15</f>
        <v>0</v>
      </c>
      <c r="G15" s="69">
        <f>'[6]бз'!H15</f>
        <v>0</v>
      </c>
      <c r="H15" s="66">
        <v>0</v>
      </c>
      <c r="I15" s="67">
        <v>0</v>
      </c>
      <c r="T15" s="353"/>
    </row>
    <row r="16" spans="1:20" ht="12.75">
      <c r="A16" s="247">
        <v>8</v>
      </c>
      <c r="B16" s="246" t="s">
        <v>23</v>
      </c>
      <c r="C16" s="244">
        <v>71</v>
      </c>
      <c r="D16" s="244" t="s">
        <v>19</v>
      </c>
      <c r="E16" s="52"/>
      <c r="F16" s="475">
        <f>'[6]бз'!F16</f>
        <v>0</v>
      </c>
      <c r="G16" s="69">
        <f>'[6]бз'!H16</f>
        <v>0</v>
      </c>
      <c r="H16" s="66">
        <v>0</v>
      </c>
      <c r="I16" s="67">
        <v>0</v>
      </c>
      <c r="T16" s="353"/>
    </row>
    <row r="17" spans="1:20" ht="13.5" thickBot="1">
      <c r="A17" s="343">
        <v>9</v>
      </c>
      <c r="B17" s="233" t="s">
        <v>24</v>
      </c>
      <c r="C17" s="344">
        <v>72</v>
      </c>
      <c r="D17" s="344" t="s">
        <v>19</v>
      </c>
      <c r="E17" s="52"/>
      <c r="F17" s="494">
        <f>'[6]бз'!F17</f>
        <v>0</v>
      </c>
      <c r="G17" s="413">
        <f>'[6]бз'!H17</f>
        <v>0</v>
      </c>
      <c r="H17" s="72">
        <v>0</v>
      </c>
      <c r="I17" s="86">
        <v>0</v>
      </c>
      <c r="T17" s="353"/>
    </row>
    <row r="18" spans="1:20" s="249" customFormat="1" ht="15.75" thickBot="1">
      <c r="A18" s="269"/>
      <c r="B18" s="347" t="s">
        <v>25</v>
      </c>
      <c r="C18" s="270">
        <v>80</v>
      </c>
      <c r="D18" s="271" t="s">
        <v>19</v>
      </c>
      <c r="E18" s="119"/>
      <c r="F18" s="471">
        <f>SUM(F9:F17)</f>
        <v>0</v>
      </c>
      <c r="G18" s="73">
        <f>SUM(G9:G17)+G19</f>
        <v>0</v>
      </c>
      <c r="H18" s="147">
        <f>SUM(H9:H17)</f>
        <v>0</v>
      </c>
      <c r="I18" s="472">
        <f>SUM(I9:I17)</f>
        <v>0</v>
      </c>
      <c r="J18"/>
      <c r="K18"/>
      <c r="L18"/>
      <c r="M18"/>
      <c r="N18"/>
      <c r="O18"/>
      <c r="P18"/>
      <c r="Q18"/>
      <c r="R18"/>
      <c r="S18"/>
      <c r="T18" s="353"/>
    </row>
    <row r="19" spans="1:20" ht="12.75">
      <c r="A19" s="345" t="s">
        <v>26</v>
      </c>
      <c r="B19" s="346" t="s">
        <v>27</v>
      </c>
      <c r="C19" s="316">
        <v>81</v>
      </c>
      <c r="D19" s="242" t="s">
        <v>19</v>
      </c>
      <c r="E19" s="52"/>
      <c r="F19" s="475">
        <f>'[6]бз'!F19</f>
        <v>0</v>
      </c>
      <c r="G19" s="69">
        <f>'[6]бз'!H19</f>
        <v>0</v>
      </c>
      <c r="H19" s="66">
        <v>0</v>
      </c>
      <c r="I19" s="67">
        <v>0</v>
      </c>
      <c r="T19" s="353"/>
    </row>
    <row r="20" spans="1:20" s="253" customFormat="1" ht="60">
      <c r="A20" s="251"/>
      <c r="B20" s="5" t="s">
        <v>28</v>
      </c>
      <c r="C20" s="250"/>
      <c r="D20" s="250"/>
      <c r="E20" s="252"/>
      <c r="F20" s="348"/>
      <c r="G20" s="348"/>
      <c r="H20" s="74"/>
      <c r="I20" s="74"/>
      <c r="J20" s="522"/>
      <c r="K20"/>
      <c r="L20"/>
      <c r="M20"/>
      <c r="N20"/>
      <c r="O20"/>
      <c r="P20"/>
      <c r="Q20"/>
      <c r="R20"/>
      <c r="S20"/>
      <c r="T20" s="350"/>
    </row>
    <row r="21" spans="1:20" ht="12.75">
      <c r="A21" s="254">
        <v>1</v>
      </c>
      <c r="B21" s="6" t="s">
        <v>29</v>
      </c>
      <c r="C21" s="255">
        <v>90</v>
      </c>
      <c r="D21" s="137" t="s">
        <v>15</v>
      </c>
      <c r="E21" s="52"/>
      <c r="F21" s="474">
        <f>F23+F25+F27+F29</f>
        <v>0</v>
      </c>
      <c r="G21" s="340"/>
      <c r="H21" s="75">
        <f>H23+H25+H27+H29</f>
        <v>0</v>
      </c>
      <c r="I21" s="341"/>
      <c r="T21" s="353"/>
    </row>
    <row r="22" spans="1:20" ht="12.75">
      <c r="A22" s="256"/>
      <c r="B22" s="7" t="s">
        <v>30</v>
      </c>
      <c r="C22" s="257">
        <v>91</v>
      </c>
      <c r="D22" s="136" t="s">
        <v>31</v>
      </c>
      <c r="E22" s="52"/>
      <c r="F22" s="475">
        <f>F24+F26+F28+F30</f>
        <v>0</v>
      </c>
      <c r="G22" s="69">
        <f>G24+G26+G28+G30</f>
        <v>0</v>
      </c>
      <c r="H22" s="68">
        <f>H24+H26+H28+H30</f>
        <v>0</v>
      </c>
      <c r="I22" s="71">
        <f>I24+I26+I28+I30</f>
        <v>0</v>
      </c>
      <c r="T22" s="353"/>
    </row>
    <row r="23" spans="1:20" ht="12.75">
      <c r="A23" s="256"/>
      <c r="B23" s="8" t="s">
        <v>32</v>
      </c>
      <c r="C23" s="255">
        <v>100</v>
      </c>
      <c r="D23" s="255" t="s">
        <v>15</v>
      </c>
      <c r="E23" s="52"/>
      <c r="F23" s="478">
        <f>'[6]бз'!F23</f>
        <v>0</v>
      </c>
      <c r="G23" s="156"/>
      <c r="H23" s="121"/>
      <c r="I23" s="120"/>
      <c r="T23" s="353"/>
    </row>
    <row r="24" spans="1:20" ht="12.75">
      <c r="A24" s="256"/>
      <c r="B24" s="7"/>
      <c r="C24" s="257">
        <v>101</v>
      </c>
      <c r="D24" s="257" t="s">
        <v>31</v>
      </c>
      <c r="E24" s="52"/>
      <c r="F24" s="479">
        <f>'[6]бз'!F24</f>
        <v>0</v>
      </c>
      <c r="G24" s="160">
        <f>'[6]бз'!H24</f>
        <v>0</v>
      </c>
      <c r="H24" s="122"/>
      <c r="I24" s="125"/>
      <c r="T24" s="353"/>
    </row>
    <row r="25" spans="1:20" ht="12.75">
      <c r="A25" s="256"/>
      <c r="B25" s="8" t="s">
        <v>33</v>
      </c>
      <c r="C25" s="255">
        <v>110</v>
      </c>
      <c r="D25" s="255" t="s">
        <v>15</v>
      </c>
      <c r="E25" s="52"/>
      <c r="F25" s="478">
        <f>'[6]бз'!F25</f>
        <v>0</v>
      </c>
      <c r="G25" s="156"/>
      <c r="H25" s="121"/>
      <c r="I25" s="120"/>
      <c r="T25" s="353"/>
    </row>
    <row r="26" spans="1:20" ht="12.75">
      <c r="A26" s="256"/>
      <c r="B26" s="7"/>
      <c r="C26" s="257">
        <v>111</v>
      </c>
      <c r="D26" s="257" t="s">
        <v>31</v>
      </c>
      <c r="E26" s="52"/>
      <c r="F26" s="479">
        <f>'[6]бз'!F26</f>
        <v>0</v>
      </c>
      <c r="G26" s="160">
        <f>'[6]бз'!H26</f>
        <v>0</v>
      </c>
      <c r="H26" s="122"/>
      <c r="I26" s="125"/>
      <c r="T26" s="353"/>
    </row>
    <row r="27" spans="1:20" ht="12.75">
      <c r="A27" s="256"/>
      <c r="B27" s="8" t="s">
        <v>34</v>
      </c>
      <c r="C27" s="255">
        <v>120</v>
      </c>
      <c r="D27" s="255" t="s">
        <v>15</v>
      </c>
      <c r="E27" s="52"/>
      <c r="F27" s="478">
        <f>'[6]бз'!F27</f>
        <v>0</v>
      </c>
      <c r="G27" s="156"/>
      <c r="H27" s="121"/>
      <c r="I27" s="120"/>
      <c r="T27" s="353"/>
    </row>
    <row r="28" spans="1:20" ht="12.75">
      <c r="A28" s="256"/>
      <c r="B28" s="7"/>
      <c r="C28" s="257">
        <v>121</v>
      </c>
      <c r="D28" s="257" t="s">
        <v>31</v>
      </c>
      <c r="E28" s="52"/>
      <c r="F28" s="479">
        <f>'[6]бз'!F28</f>
        <v>0</v>
      </c>
      <c r="G28" s="160">
        <f>'[6]бз'!H28</f>
        <v>0</v>
      </c>
      <c r="H28" s="122"/>
      <c r="I28" s="125"/>
      <c r="T28" s="353"/>
    </row>
    <row r="29" spans="1:20" ht="12.75">
      <c r="A29" s="256"/>
      <c r="B29" s="8" t="s">
        <v>35</v>
      </c>
      <c r="C29" s="255">
        <v>130</v>
      </c>
      <c r="D29" s="255" t="s">
        <v>15</v>
      </c>
      <c r="E29" s="52"/>
      <c r="F29" s="478">
        <f>'[6]бз'!F29</f>
        <v>0</v>
      </c>
      <c r="G29" s="156"/>
      <c r="H29" s="121"/>
      <c r="I29" s="120"/>
      <c r="T29" s="353"/>
    </row>
    <row r="30" spans="1:20" ht="12.75">
      <c r="A30" s="256"/>
      <c r="B30" s="7"/>
      <c r="C30" s="257">
        <v>131</v>
      </c>
      <c r="D30" s="257" t="s">
        <v>31</v>
      </c>
      <c r="E30" s="52"/>
      <c r="F30" s="479">
        <f>'[6]бз'!F30</f>
        <v>0</v>
      </c>
      <c r="G30" s="160">
        <f>'[6]бз'!H30</f>
        <v>0</v>
      </c>
      <c r="H30" s="122"/>
      <c r="I30" s="125"/>
      <c r="T30" s="353"/>
    </row>
    <row r="31" spans="1:20" s="249" customFormat="1" ht="12.75">
      <c r="A31" s="148" t="s">
        <v>36</v>
      </c>
      <c r="B31" s="149" t="s">
        <v>37</v>
      </c>
      <c r="C31" s="150">
        <v>140</v>
      </c>
      <c r="D31" s="258" t="s">
        <v>15</v>
      </c>
      <c r="E31" s="151"/>
      <c r="F31" s="476">
        <f>F33+F39+F41+F43+F45+F47</f>
        <v>0</v>
      </c>
      <c r="G31" s="139"/>
      <c r="H31" s="79">
        <f>H33+H39+H41+H43+H45+H47</f>
        <v>0</v>
      </c>
      <c r="I31" s="140"/>
      <c r="J31"/>
      <c r="K31"/>
      <c r="L31"/>
      <c r="M31"/>
      <c r="N31"/>
      <c r="O31"/>
      <c r="P31"/>
      <c r="Q31"/>
      <c r="R31"/>
      <c r="S31"/>
      <c r="T31" s="353"/>
    </row>
    <row r="32" spans="1:20" s="249" customFormat="1" ht="12.75">
      <c r="A32" s="148"/>
      <c r="B32" s="152" t="s">
        <v>38</v>
      </c>
      <c r="C32" s="153">
        <v>141</v>
      </c>
      <c r="D32" s="259" t="s">
        <v>31</v>
      </c>
      <c r="E32" s="151"/>
      <c r="F32" s="477">
        <f>F34+F40+F42+F44+F46+F48</f>
        <v>0</v>
      </c>
      <c r="G32" s="83">
        <f>G34+G40+G42+G44+G46+G48</f>
        <v>0</v>
      </c>
      <c r="H32" s="84">
        <f>H34+H40+H42+H44+H46+H48</f>
        <v>0</v>
      </c>
      <c r="I32" s="85">
        <f>I34+I40+I42+I44+I46+I48</f>
        <v>0</v>
      </c>
      <c r="J32"/>
      <c r="K32"/>
      <c r="L32"/>
      <c r="M32"/>
      <c r="N32"/>
      <c r="O32"/>
      <c r="P32"/>
      <c r="Q32"/>
      <c r="R32"/>
      <c r="S32"/>
      <c r="T32" s="353"/>
    </row>
    <row r="33" spans="1:20" s="249" customFormat="1" ht="12.75">
      <c r="A33" s="260"/>
      <c r="B33" s="154" t="s">
        <v>39</v>
      </c>
      <c r="C33" s="258">
        <v>150</v>
      </c>
      <c r="D33" s="258" t="s">
        <v>15</v>
      </c>
      <c r="E33" s="119"/>
      <c r="F33" s="478">
        <f>F35+F37</f>
        <v>0</v>
      </c>
      <c r="G33" s="156"/>
      <c r="H33" s="157">
        <f>H35+H37</f>
        <v>0</v>
      </c>
      <c r="I33" s="120"/>
      <c r="J33"/>
      <c r="K33"/>
      <c r="L33"/>
      <c r="M33"/>
      <c r="N33"/>
      <c r="O33"/>
      <c r="P33"/>
      <c r="Q33"/>
      <c r="R33"/>
      <c r="S33"/>
      <c r="T33" s="353"/>
    </row>
    <row r="34" spans="1:20" s="249" customFormat="1" ht="12.75">
      <c r="A34" s="260"/>
      <c r="B34" s="158"/>
      <c r="C34" s="259">
        <v>151</v>
      </c>
      <c r="D34" s="259" t="s">
        <v>31</v>
      </c>
      <c r="E34" s="119"/>
      <c r="F34" s="479">
        <f>F36+F38</f>
        <v>0</v>
      </c>
      <c r="G34" s="160">
        <f>G36+G38</f>
        <v>0</v>
      </c>
      <c r="H34" s="161">
        <f>H36+H38</f>
        <v>0</v>
      </c>
      <c r="I34" s="215">
        <f>I36+I38</f>
        <v>0</v>
      </c>
      <c r="J34"/>
      <c r="K34"/>
      <c r="L34"/>
      <c r="M34"/>
      <c r="N34"/>
      <c r="O34"/>
      <c r="P34"/>
      <c r="Q34"/>
      <c r="R34"/>
      <c r="S34"/>
      <c r="T34" s="353"/>
    </row>
    <row r="35" spans="1:20" s="129" customFormat="1" ht="12.75">
      <c r="A35" s="126"/>
      <c r="B35" s="130" t="s">
        <v>40</v>
      </c>
      <c r="C35" s="138">
        <v>160</v>
      </c>
      <c r="D35" s="138" t="s">
        <v>15</v>
      </c>
      <c r="E35" s="127"/>
      <c r="F35" s="496">
        <f>'[6]бз'!F35</f>
        <v>0</v>
      </c>
      <c r="G35" s="416"/>
      <c r="H35" s="135"/>
      <c r="I35" s="128"/>
      <c r="J35"/>
      <c r="K35"/>
      <c r="L35"/>
      <c r="M35"/>
      <c r="N35"/>
      <c r="O35"/>
      <c r="P35"/>
      <c r="Q35"/>
      <c r="R35"/>
      <c r="S35"/>
      <c r="T35" s="353"/>
    </row>
    <row r="36" spans="1:20" s="129" customFormat="1" ht="12.75">
      <c r="A36" s="126"/>
      <c r="B36" s="131"/>
      <c r="C36" s="132">
        <v>161</v>
      </c>
      <c r="D36" s="132" t="s">
        <v>31</v>
      </c>
      <c r="E36" s="127"/>
      <c r="F36" s="497">
        <f>'[6]бз'!F36</f>
        <v>0</v>
      </c>
      <c r="G36" s="419">
        <f>'[6]бз'!H36</f>
        <v>0</v>
      </c>
      <c r="H36" s="133"/>
      <c r="I36" s="134"/>
      <c r="J36"/>
      <c r="K36"/>
      <c r="L36"/>
      <c r="M36"/>
      <c r="N36"/>
      <c r="O36"/>
      <c r="P36"/>
      <c r="Q36"/>
      <c r="R36"/>
      <c r="S36"/>
      <c r="T36" s="353"/>
    </row>
    <row r="37" spans="1:20" s="129" customFormat="1" ht="12.75">
      <c r="A37" s="126"/>
      <c r="B37" s="130" t="s">
        <v>41</v>
      </c>
      <c r="C37" s="138">
        <v>170</v>
      </c>
      <c r="D37" s="138" t="s">
        <v>15</v>
      </c>
      <c r="E37" s="127"/>
      <c r="F37" s="496">
        <f>'[6]бз'!F37</f>
        <v>0</v>
      </c>
      <c r="G37" s="416"/>
      <c r="H37" s="135"/>
      <c r="I37" s="128"/>
      <c r="J37"/>
      <c r="K37"/>
      <c r="L37"/>
      <c r="M37"/>
      <c r="N37"/>
      <c r="O37"/>
      <c r="P37"/>
      <c r="Q37"/>
      <c r="R37"/>
      <c r="S37"/>
      <c r="T37" s="353"/>
    </row>
    <row r="38" spans="1:20" s="129" customFormat="1" ht="12.75">
      <c r="A38" s="126"/>
      <c r="B38" s="131"/>
      <c r="C38" s="132">
        <v>171</v>
      </c>
      <c r="D38" s="132" t="s">
        <v>31</v>
      </c>
      <c r="E38" s="127"/>
      <c r="F38" s="497">
        <f>'[6]бз'!F38</f>
        <v>0</v>
      </c>
      <c r="G38" s="419">
        <f>'[6]бз'!H38</f>
        <v>0</v>
      </c>
      <c r="H38" s="133"/>
      <c r="I38" s="134"/>
      <c r="J38"/>
      <c r="K38"/>
      <c r="L38"/>
      <c r="M38"/>
      <c r="N38"/>
      <c r="O38"/>
      <c r="P38"/>
      <c r="Q38"/>
      <c r="R38"/>
      <c r="S38"/>
      <c r="T38" s="353"/>
    </row>
    <row r="39" spans="1:20" ht="12.75">
      <c r="A39" s="256"/>
      <c r="B39" s="8" t="s">
        <v>42</v>
      </c>
      <c r="C39" s="255">
        <v>180</v>
      </c>
      <c r="D39" s="255" t="s">
        <v>15</v>
      </c>
      <c r="E39" s="52"/>
      <c r="F39" s="478">
        <f>'[6]бз'!F39</f>
        <v>0</v>
      </c>
      <c r="G39" s="156"/>
      <c r="H39" s="124"/>
      <c r="I39" s="120"/>
      <c r="T39" s="353"/>
    </row>
    <row r="40" spans="1:20" ht="12.75">
      <c r="A40" s="256"/>
      <c r="B40" s="7"/>
      <c r="C40" s="257">
        <v>181</v>
      </c>
      <c r="D40" s="257" t="s">
        <v>31</v>
      </c>
      <c r="E40" s="52"/>
      <c r="F40" s="479">
        <f>'[6]бз'!F40</f>
        <v>0</v>
      </c>
      <c r="G40" s="160">
        <f>'[6]бз'!H40</f>
        <v>0</v>
      </c>
      <c r="H40" s="123">
        <v>0</v>
      </c>
      <c r="I40" s="125">
        <v>0</v>
      </c>
      <c r="T40" s="353"/>
    </row>
    <row r="41" spans="1:20" ht="12.75">
      <c r="A41" s="256"/>
      <c r="B41" s="8" t="s">
        <v>43</v>
      </c>
      <c r="C41" s="255">
        <v>190</v>
      </c>
      <c r="D41" s="255" t="s">
        <v>15</v>
      </c>
      <c r="E41" s="52"/>
      <c r="F41" s="478">
        <f>'[6]бз'!F41</f>
        <v>0</v>
      </c>
      <c r="G41" s="156"/>
      <c r="H41" s="124"/>
      <c r="I41" s="120"/>
      <c r="T41" s="353"/>
    </row>
    <row r="42" spans="1:20" ht="12.75">
      <c r="A42" s="256"/>
      <c r="B42" s="7"/>
      <c r="C42" s="257">
        <v>191</v>
      </c>
      <c r="D42" s="257" t="s">
        <v>31</v>
      </c>
      <c r="E42" s="52"/>
      <c r="F42" s="479">
        <f>'[6]бз'!F42</f>
        <v>0</v>
      </c>
      <c r="G42" s="160">
        <f>'[6]бз'!H42</f>
        <v>0</v>
      </c>
      <c r="H42" s="123"/>
      <c r="I42" s="125"/>
      <c r="T42" s="353"/>
    </row>
    <row r="43" spans="1:20" ht="12.75">
      <c r="A43" s="256"/>
      <c r="B43" s="8" t="s">
        <v>44</v>
      </c>
      <c r="C43" s="255">
        <v>200</v>
      </c>
      <c r="D43" s="255" t="s">
        <v>15</v>
      </c>
      <c r="E43" s="52"/>
      <c r="F43" s="478">
        <f>'[6]бз'!F43</f>
        <v>0</v>
      </c>
      <c r="G43" s="156"/>
      <c r="H43" s="124">
        <v>0</v>
      </c>
      <c r="I43" s="120"/>
      <c r="T43" s="353"/>
    </row>
    <row r="44" spans="1:20" ht="12.75">
      <c r="A44" s="256"/>
      <c r="B44" s="7"/>
      <c r="C44" s="257">
        <v>201</v>
      </c>
      <c r="D44" s="257" t="s">
        <v>31</v>
      </c>
      <c r="E44" s="52"/>
      <c r="F44" s="479">
        <f>'[6]бз'!F44</f>
        <v>0</v>
      </c>
      <c r="G44" s="160">
        <f>'[6]бз'!H44</f>
        <v>0</v>
      </c>
      <c r="H44" s="123">
        <v>0</v>
      </c>
      <c r="I44" s="125">
        <v>0</v>
      </c>
      <c r="T44" s="353"/>
    </row>
    <row r="45" spans="1:20" ht="12.75">
      <c r="A45" s="256"/>
      <c r="B45" s="8" t="s">
        <v>45</v>
      </c>
      <c r="C45" s="255">
        <v>210</v>
      </c>
      <c r="D45" s="255" t="s">
        <v>15</v>
      </c>
      <c r="E45" s="52"/>
      <c r="F45" s="478">
        <f>'[6]бз'!F45</f>
        <v>0</v>
      </c>
      <c r="G45" s="156"/>
      <c r="H45" s="124">
        <v>0</v>
      </c>
      <c r="I45" s="120"/>
      <c r="T45" s="353"/>
    </row>
    <row r="46" spans="1:20" ht="12.75">
      <c r="A46" s="256"/>
      <c r="B46" s="7"/>
      <c r="C46" s="257">
        <v>211</v>
      </c>
      <c r="D46" s="257" t="s">
        <v>31</v>
      </c>
      <c r="E46" s="52"/>
      <c r="F46" s="479">
        <f>'[6]бз'!F46</f>
        <v>0</v>
      </c>
      <c r="G46" s="160">
        <f>'[6]бз'!H46</f>
        <v>0</v>
      </c>
      <c r="H46" s="123">
        <v>0</v>
      </c>
      <c r="I46" s="125">
        <v>0</v>
      </c>
      <c r="T46" s="353"/>
    </row>
    <row r="47" spans="1:20" ht="12.75">
      <c r="A47" s="256"/>
      <c r="B47" s="8" t="s">
        <v>46</v>
      </c>
      <c r="C47" s="255">
        <v>220</v>
      </c>
      <c r="D47" s="255" t="s">
        <v>15</v>
      </c>
      <c r="E47" s="52"/>
      <c r="F47" s="478">
        <f>'[6]бз'!F47</f>
        <v>0</v>
      </c>
      <c r="G47" s="156"/>
      <c r="H47" s="124"/>
      <c r="I47" s="120"/>
      <c r="T47" s="353"/>
    </row>
    <row r="48" spans="1:20" ht="12.75">
      <c r="A48" s="256"/>
      <c r="B48" s="7"/>
      <c r="C48" s="257">
        <v>221</v>
      </c>
      <c r="D48" s="257" t="s">
        <v>31</v>
      </c>
      <c r="E48" s="52"/>
      <c r="F48" s="479">
        <f>'[6]бз'!F48</f>
        <v>0</v>
      </c>
      <c r="G48" s="160">
        <f>'[6]бз'!H48</f>
        <v>0</v>
      </c>
      <c r="H48" s="123"/>
      <c r="I48" s="125"/>
      <c r="T48" s="353"/>
    </row>
    <row r="49" spans="1:20" ht="12.75">
      <c r="A49" s="254">
        <v>3</v>
      </c>
      <c r="B49" s="12" t="s">
        <v>47</v>
      </c>
      <c r="C49" s="9">
        <v>230</v>
      </c>
      <c r="D49" s="255" t="s">
        <v>15</v>
      </c>
      <c r="E49" s="52"/>
      <c r="F49" s="476">
        <f>'[6]бз'!F49</f>
        <v>0</v>
      </c>
      <c r="G49" s="139"/>
      <c r="H49" s="78">
        <v>0</v>
      </c>
      <c r="I49" s="140"/>
      <c r="T49" s="353"/>
    </row>
    <row r="50" spans="1:20" ht="12.75">
      <c r="A50" s="256"/>
      <c r="B50" s="10"/>
      <c r="C50" s="11">
        <v>231</v>
      </c>
      <c r="D50" s="257" t="s">
        <v>31</v>
      </c>
      <c r="E50" s="52"/>
      <c r="F50" s="477">
        <f>'[6]бз'!F50</f>
        <v>0</v>
      </c>
      <c r="G50" s="83">
        <f>'[6]бз'!H50</f>
        <v>0</v>
      </c>
      <c r="H50" s="81">
        <v>0</v>
      </c>
      <c r="I50" s="82">
        <v>0</v>
      </c>
      <c r="T50" s="353"/>
    </row>
    <row r="51" spans="1:20" s="371" customFormat="1" ht="12.75">
      <c r="A51" s="366"/>
      <c r="B51" s="164"/>
      <c r="C51" s="367"/>
      <c r="D51" s="368"/>
      <c r="E51" s="369"/>
      <c r="F51" s="498">
        <f>'[6]бз'!F51</f>
        <v>0</v>
      </c>
      <c r="G51" s="168">
        <f>'[6]бз'!H51</f>
        <v>0</v>
      </c>
      <c r="H51" s="1150"/>
      <c r="I51" s="1151"/>
      <c r="J51"/>
      <c r="K51"/>
      <c r="L51"/>
      <c r="M51"/>
      <c r="N51"/>
      <c r="O51"/>
      <c r="P51"/>
      <c r="Q51"/>
      <c r="R51"/>
      <c r="S51"/>
      <c r="T51" s="353"/>
    </row>
    <row r="52" spans="1:20" s="371" customFormat="1" ht="12.75">
      <c r="A52" s="372"/>
      <c r="B52" s="170"/>
      <c r="C52" s="373"/>
      <c r="D52" s="374"/>
      <c r="E52" s="369"/>
      <c r="F52" s="499">
        <f>'[6]бз'!F52</f>
        <v>0</v>
      </c>
      <c r="G52" s="173">
        <f>'[6]бз'!H52</f>
        <v>0</v>
      </c>
      <c r="H52" s="1150"/>
      <c r="I52" s="1151"/>
      <c r="J52"/>
      <c r="K52"/>
      <c r="L52"/>
      <c r="M52"/>
      <c r="N52"/>
      <c r="O52"/>
      <c r="P52"/>
      <c r="Q52"/>
      <c r="R52"/>
      <c r="S52"/>
      <c r="T52" s="353"/>
    </row>
    <row r="53" spans="1:20" s="249" customFormat="1" ht="12.75">
      <c r="A53" s="266">
        <v>5</v>
      </c>
      <c r="B53" s="163" t="s">
        <v>172</v>
      </c>
      <c r="C53" s="266">
        <v>240</v>
      </c>
      <c r="D53" s="266" t="s">
        <v>19</v>
      </c>
      <c r="E53" s="119"/>
      <c r="F53" s="475">
        <f>SUM(F54:F57)</f>
        <v>0</v>
      </c>
      <c r="G53" s="69">
        <f>SUM(G54:G57)</f>
        <v>0</v>
      </c>
      <c r="H53" s="70">
        <f>SUM(H54:H57)</f>
        <v>0</v>
      </c>
      <c r="I53" s="71">
        <f>SUM(I54:I57)</f>
        <v>0</v>
      </c>
      <c r="J53"/>
      <c r="K53"/>
      <c r="L53"/>
      <c r="M53"/>
      <c r="N53"/>
      <c r="O53"/>
      <c r="P53"/>
      <c r="Q53"/>
      <c r="R53"/>
      <c r="S53"/>
      <c r="T53" s="353"/>
    </row>
    <row r="54" spans="1:20" ht="12.75">
      <c r="A54" s="267"/>
      <c r="B54" s="909"/>
      <c r="C54" s="268"/>
      <c r="D54" s="268"/>
      <c r="E54" s="52"/>
      <c r="F54" s="500">
        <f>'[6]бз'!F54</f>
        <v>0</v>
      </c>
      <c r="G54" s="422">
        <f>'[6]бз'!H54</f>
        <v>0</v>
      </c>
      <c r="H54" s="95"/>
      <c r="I54" s="96">
        <v>0</v>
      </c>
      <c r="T54" s="353"/>
    </row>
    <row r="55" spans="1:20" ht="12.75">
      <c r="A55" s="267"/>
      <c r="B55" s="909"/>
      <c r="C55" s="268"/>
      <c r="D55" s="268"/>
      <c r="E55" s="52"/>
      <c r="F55" s="500">
        <f>'[6]бз'!F55</f>
        <v>0</v>
      </c>
      <c r="G55" s="422">
        <f>'[6]бз'!H55</f>
        <v>0</v>
      </c>
      <c r="H55" s="95">
        <v>0</v>
      </c>
      <c r="I55" s="96">
        <v>0</v>
      </c>
      <c r="T55" s="353"/>
    </row>
    <row r="56" spans="1:20" ht="12.75">
      <c r="A56" s="267"/>
      <c r="B56" s="909"/>
      <c r="C56" s="268"/>
      <c r="D56" s="268"/>
      <c r="E56" s="52"/>
      <c r="F56" s="500">
        <f>'[6]бз'!F56</f>
        <v>0</v>
      </c>
      <c r="G56" s="422">
        <f>'[6]бз'!H56</f>
        <v>0</v>
      </c>
      <c r="H56" s="95">
        <v>0</v>
      </c>
      <c r="I56" s="96">
        <v>0</v>
      </c>
      <c r="T56" s="353"/>
    </row>
    <row r="57" spans="1:20" ht="13.5" thickBot="1">
      <c r="A57" s="267"/>
      <c r="B57" s="909"/>
      <c r="C57" s="268"/>
      <c r="D57" s="268"/>
      <c r="E57" s="52"/>
      <c r="F57" s="500">
        <f>'[6]бз'!F57</f>
        <v>0</v>
      </c>
      <c r="G57" s="422">
        <f>'[6]бз'!H57</f>
        <v>0</v>
      </c>
      <c r="H57" s="95">
        <v>0</v>
      </c>
      <c r="I57" s="96">
        <v>0</v>
      </c>
      <c r="T57" s="353"/>
    </row>
    <row r="58" spans="1:20" s="249" customFormat="1" ht="15.75" thickBot="1">
      <c r="A58" s="269"/>
      <c r="B58" s="347" t="s">
        <v>49</v>
      </c>
      <c r="C58" s="270">
        <v>250</v>
      </c>
      <c r="D58" s="271" t="s">
        <v>19</v>
      </c>
      <c r="E58" s="119"/>
      <c r="F58" s="471"/>
      <c r="G58" s="73">
        <f>G53+G50+G32+G22</f>
        <v>0</v>
      </c>
      <c r="H58" s="147"/>
      <c r="I58" s="472">
        <f>I53+I50+I32+I22</f>
        <v>0</v>
      </c>
      <c r="J58"/>
      <c r="K58"/>
      <c r="L58"/>
      <c r="M58"/>
      <c r="N58"/>
      <c r="O58"/>
      <c r="P58"/>
      <c r="Q58"/>
      <c r="R58"/>
      <c r="S58"/>
      <c r="T58" s="353"/>
    </row>
    <row r="59" spans="1:20" ht="12.75">
      <c r="A59" s="256" t="s">
        <v>26</v>
      </c>
      <c r="B59" s="8" t="s">
        <v>50</v>
      </c>
      <c r="C59" s="255">
        <v>260</v>
      </c>
      <c r="D59" s="255" t="s">
        <v>15</v>
      </c>
      <c r="E59" s="52"/>
      <c r="F59" s="501">
        <f>'[6]бз'!F59</f>
        <v>0</v>
      </c>
      <c r="G59" s="156"/>
      <c r="H59" s="200"/>
      <c r="I59" s="120"/>
      <c r="T59" s="353"/>
    </row>
    <row r="60" spans="1:20" ht="12.75">
      <c r="A60" s="256"/>
      <c r="B60" s="7"/>
      <c r="C60" s="257">
        <v>261</v>
      </c>
      <c r="D60" s="257" t="s">
        <v>31</v>
      </c>
      <c r="E60" s="52"/>
      <c r="F60" s="502">
        <f>'[6]бз'!F60</f>
        <v>0</v>
      </c>
      <c r="G60" s="503">
        <f>'[6]бз'!H60</f>
        <v>0</v>
      </c>
      <c r="H60" s="483">
        <v>0</v>
      </c>
      <c r="I60" s="484">
        <v>0</v>
      </c>
      <c r="T60" s="353"/>
    </row>
    <row r="61" spans="1:20" s="253" customFormat="1" ht="15.75">
      <c r="A61" s="87"/>
      <c r="B61" s="13" t="s">
        <v>167</v>
      </c>
      <c r="C61" s="74"/>
      <c r="D61" s="88"/>
      <c r="E61" s="74"/>
      <c r="F61" s="495">
        <f>'[6]бз'!L61</f>
        <v>0</v>
      </c>
      <c r="G61" s="348">
        <f>'[6]бз'!M61</f>
        <v>0</v>
      </c>
      <c r="H61" s="74"/>
      <c r="I61" s="473"/>
      <c r="J61"/>
      <c r="K61"/>
      <c r="L61"/>
      <c r="M61"/>
      <c r="N61"/>
      <c r="O61"/>
      <c r="P61"/>
      <c r="Q61"/>
      <c r="R61"/>
      <c r="S61"/>
      <c r="T61" s="350"/>
    </row>
    <row r="62" spans="1:20" ht="38.25">
      <c r="A62" s="272">
        <v>1</v>
      </c>
      <c r="B62" s="14" t="s">
        <v>51</v>
      </c>
      <c r="C62" s="273">
        <v>270</v>
      </c>
      <c r="D62" s="273" t="s">
        <v>15</v>
      </c>
      <c r="E62" s="52"/>
      <c r="F62" s="474">
        <f>'[6]бз'!F62</f>
        <v>0</v>
      </c>
      <c r="G62" s="91">
        <f>'[6]бз'!H62</f>
        <v>0</v>
      </c>
      <c r="H62" s="89">
        <v>0</v>
      </c>
      <c r="I62" s="90"/>
      <c r="T62" s="353"/>
    </row>
    <row r="63" spans="1:20" ht="12.75">
      <c r="A63" s="267">
        <v>2</v>
      </c>
      <c r="B63" s="15" t="s">
        <v>52</v>
      </c>
      <c r="C63" s="267">
        <v>280</v>
      </c>
      <c r="D63" s="267" t="s">
        <v>15</v>
      </c>
      <c r="E63" s="52"/>
      <c r="F63" s="475">
        <f>'[6]бз'!F63</f>
        <v>0</v>
      </c>
      <c r="G63" s="69">
        <f>'[6]бз'!H63</f>
        <v>0</v>
      </c>
      <c r="H63" s="66">
        <v>0</v>
      </c>
      <c r="I63" s="67">
        <v>0</v>
      </c>
      <c r="T63" s="353"/>
    </row>
    <row r="64" spans="1:20" ht="12.75">
      <c r="A64" s="273">
        <v>3</v>
      </c>
      <c r="B64" s="16" t="s">
        <v>53</v>
      </c>
      <c r="C64" s="273">
        <v>290</v>
      </c>
      <c r="D64" s="273" t="s">
        <v>31</v>
      </c>
      <c r="E64" s="52"/>
      <c r="F64" s="475">
        <f>'[6]бз'!F64</f>
        <v>0</v>
      </c>
      <c r="G64" s="69">
        <f>'[6]бз'!H64</f>
        <v>0</v>
      </c>
      <c r="H64" s="66"/>
      <c r="I64" s="67"/>
      <c r="T64" s="353"/>
    </row>
    <row r="65" spans="1:20" ht="12.75" customHeight="1">
      <c r="A65" s="273">
        <v>4</v>
      </c>
      <c r="B65" s="16" t="s">
        <v>54</v>
      </c>
      <c r="C65" s="273">
        <v>300</v>
      </c>
      <c r="D65" s="273" t="s">
        <v>19</v>
      </c>
      <c r="E65" s="52"/>
      <c r="F65" s="475">
        <f>'[6]бз'!F65</f>
        <v>0</v>
      </c>
      <c r="G65" s="69">
        <f>'[6]бз'!H65</f>
        <v>0</v>
      </c>
      <c r="H65" s="66">
        <v>0</v>
      </c>
      <c r="I65" s="67">
        <v>0</v>
      </c>
      <c r="T65" s="353"/>
    </row>
    <row r="66" spans="1:20" s="249" customFormat="1" ht="12.75" customHeight="1">
      <c r="A66" s="274">
        <v>5</v>
      </c>
      <c r="B66" s="175" t="s">
        <v>48</v>
      </c>
      <c r="C66" s="248">
        <v>310</v>
      </c>
      <c r="D66" s="248" t="s">
        <v>19</v>
      </c>
      <c r="E66" s="119"/>
      <c r="F66" s="475">
        <f>SUM(F67:F68)</f>
        <v>0</v>
      </c>
      <c r="G66" s="69">
        <f>SUM(G67:G68)</f>
        <v>0</v>
      </c>
      <c r="H66" s="70">
        <f>SUM(H67:H68)</f>
        <v>0</v>
      </c>
      <c r="I66" s="71">
        <f>SUM(I67:I68)</f>
        <v>0</v>
      </c>
      <c r="J66"/>
      <c r="K66"/>
      <c r="L66"/>
      <c r="M66"/>
      <c r="N66"/>
      <c r="O66"/>
      <c r="P66"/>
      <c r="Q66"/>
      <c r="R66"/>
      <c r="S66"/>
      <c r="T66" s="353"/>
    </row>
    <row r="67" spans="1:20" ht="23.25" customHeight="1">
      <c r="A67" s="275"/>
      <c r="B67" s="177" t="s">
        <v>55</v>
      </c>
      <c r="C67" s="276">
        <v>311</v>
      </c>
      <c r="D67" s="277" t="s">
        <v>56</v>
      </c>
      <c r="E67" s="94"/>
      <c r="F67" s="504">
        <f>'[6]бз'!F67</f>
        <v>0</v>
      </c>
      <c r="G67" s="433">
        <f>'[6]бз'!H67</f>
        <v>0</v>
      </c>
      <c r="H67" s="141">
        <v>0</v>
      </c>
      <c r="I67" s="142">
        <v>0</v>
      </c>
      <c r="T67" s="353"/>
    </row>
    <row r="68" spans="1:20" ht="13.5" thickBot="1">
      <c r="A68" s="256"/>
      <c r="B68" s="176" t="s">
        <v>57</v>
      </c>
      <c r="C68" s="278">
        <v>312</v>
      </c>
      <c r="D68" s="279" t="s">
        <v>56</v>
      </c>
      <c r="E68" s="94"/>
      <c r="F68" s="505">
        <f>'[6]бз'!F68</f>
        <v>0</v>
      </c>
      <c r="G68" s="436">
        <f>'[6]бз'!H68</f>
        <v>0</v>
      </c>
      <c r="H68" s="143">
        <v>0</v>
      </c>
      <c r="I68" s="144"/>
      <c r="T68" s="353"/>
    </row>
    <row r="69" spans="1:20" s="249" customFormat="1" ht="15.75" thickBot="1">
      <c r="A69" s="269"/>
      <c r="B69" s="179" t="s">
        <v>58</v>
      </c>
      <c r="C69" s="270">
        <v>320</v>
      </c>
      <c r="D69" s="271" t="s">
        <v>19</v>
      </c>
      <c r="E69" s="119"/>
      <c r="F69" s="485"/>
      <c r="G69" s="486">
        <f>SUM(G62:G66)</f>
        <v>0</v>
      </c>
      <c r="H69" s="487"/>
      <c r="I69" s="488">
        <f>SUM(I62:I66)</f>
        <v>0</v>
      </c>
      <c r="J69"/>
      <c r="K69"/>
      <c r="L69"/>
      <c r="M69"/>
      <c r="N69"/>
      <c r="O69"/>
      <c r="P69"/>
      <c r="Q69"/>
      <c r="R69"/>
      <c r="S69"/>
      <c r="T69" s="353"/>
    </row>
    <row r="70" spans="1:20" s="253" customFormat="1" ht="45">
      <c r="A70" s="87"/>
      <c r="B70" s="178" t="s">
        <v>59</v>
      </c>
      <c r="C70" s="74"/>
      <c r="D70" s="88"/>
      <c r="E70" s="74"/>
      <c r="F70" s="348"/>
      <c r="G70" s="348"/>
      <c r="H70" s="74"/>
      <c r="I70" s="74"/>
      <c r="J70" s="522"/>
      <c r="K70"/>
      <c r="L70"/>
      <c r="M70"/>
      <c r="N70"/>
      <c r="O70"/>
      <c r="P70"/>
      <c r="Q70"/>
      <c r="R70"/>
      <c r="S70"/>
      <c r="T70" s="350"/>
    </row>
    <row r="71" spans="1:20" s="249" customFormat="1" ht="12.75">
      <c r="A71" s="280">
        <v>1</v>
      </c>
      <c r="B71" s="281" t="s">
        <v>60</v>
      </c>
      <c r="C71" s="282">
        <v>330</v>
      </c>
      <c r="D71" s="266" t="s">
        <v>15</v>
      </c>
      <c r="E71" s="119"/>
      <c r="F71" s="474">
        <f>SUM(F72:F73)</f>
        <v>0</v>
      </c>
      <c r="G71" s="91">
        <f>SUM(G72:G73)</f>
        <v>0</v>
      </c>
      <c r="H71" s="76">
        <f>SUM(H72:H73)</f>
        <v>0</v>
      </c>
      <c r="I71" s="92">
        <f>SUM(I72:I73)</f>
        <v>0</v>
      </c>
      <c r="J71"/>
      <c r="K71"/>
      <c r="L71"/>
      <c r="M71"/>
      <c r="N71"/>
      <c r="O71"/>
      <c r="P71"/>
      <c r="Q71"/>
      <c r="R71"/>
      <c r="S71"/>
      <c r="T71" s="353"/>
    </row>
    <row r="72" spans="1:20" ht="12.75">
      <c r="A72" s="256"/>
      <c r="B72" s="283" t="s">
        <v>61</v>
      </c>
      <c r="C72" s="284">
        <v>331</v>
      </c>
      <c r="D72" s="285" t="s">
        <v>15</v>
      </c>
      <c r="E72" s="94"/>
      <c r="F72" s="505">
        <f>'[6]бз'!F72</f>
        <v>0</v>
      </c>
      <c r="G72" s="436">
        <f>'[6]бз'!H72</f>
        <v>0</v>
      </c>
      <c r="H72" s="143"/>
      <c r="I72" s="144"/>
      <c r="T72" s="353"/>
    </row>
    <row r="73" spans="1:20" ht="12.75">
      <c r="A73" s="256"/>
      <c r="B73" s="286" t="s">
        <v>62</v>
      </c>
      <c r="C73" s="284">
        <v>332</v>
      </c>
      <c r="D73" s="285" t="s">
        <v>15</v>
      </c>
      <c r="E73" s="94"/>
      <c r="F73" s="505">
        <f>'[6]бз'!F73</f>
        <v>0</v>
      </c>
      <c r="G73" s="436">
        <f>'[6]бз'!H73</f>
        <v>0</v>
      </c>
      <c r="H73" s="143"/>
      <c r="I73" s="144"/>
      <c r="T73" s="353"/>
    </row>
    <row r="74" spans="1:20" ht="12.75">
      <c r="A74" s="237">
        <v>2</v>
      </c>
      <c r="B74" s="287" t="s">
        <v>63</v>
      </c>
      <c r="C74" s="288">
        <v>340</v>
      </c>
      <c r="D74" s="273" t="s">
        <v>15</v>
      </c>
      <c r="E74" s="52"/>
      <c r="F74" s="475">
        <f>'[6]бз'!F74</f>
        <v>0</v>
      </c>
      <c r="G74" s="69">
        <f>'[6]бз'!H74</f>
        <v>0</v>
      </c>
      <c r="H74" s="66">
        <v>0</v>
      </c>
      <c r="I74" s="67">
        <v>0</v>
      </c>
      <c r="T74" s="353"/>
    </row>
    <row r="75" spans="1:20" ht="12.75">
      <c r="A75" s="17">
        <v>3</v>
      </c>
      <c r="B75" s="287" t="s">
        <v>64</v>
      </c>
      <c r="C75" s="250">
        <v>350</v>
      </c>
      <c r="D75" s="273" t="s">
        <v>15</v>
      </c>
      <c r="E75" s="52"/>
      <c r="F75" s="475">
        <f>'[6]бз'!F75</f>
        <v>0</v>
      </c>
      <c r="G75" s="69">
        <f>'[6]бз'!H75</f>
        <v>0</v>
      </c>
      <c r="H75" s="66">
        <v>0</v>
      </c>
      <c r="I75" s="67">
        <v>0</v>
      </c>
      <c r="T75" s="353"/>
    </row>
    <row r="76" spans="1:20" ht="12.75">
      <c r="A76" s="254">
        <v>4</v>
      </c>
      <c r="B76" s="287" t="s">
        <v>65</v>
      </c>
      <c r="C76" s="289">
        <v>360</v>
      </c>
      <c r="D76" s="273" t="s">
        <v>15</v>
      </c>
      <c r="E76" s="52"/>
      <c r="F76" s="475">
        <f>'[6]бз'!F76</f>
        <v>0</v>
      </c>
      <c r="G76" s="69">
        <f>'[6]бз'!H76</f>
        <v>0</v>
      </c>
      <c r="H76" s="66">
        <v>0</v>
      </c>
      <c r="I76" s="67"/>
      <c r="T76" s="353"/>
    </row>
    <row r="77" spans="1:20" ht="12" customHeight="1">
      <c r="A77" s="254">
        <v>5</v>
      </c>
      <c r="B77" s="290" t="s">
        <v>66</v>
      </c>
      <c r="C77" s="273">
        <v>370</v>
      </c>
      <c r="D77" s="273" t="s">
        <v>15</v>
      </c>
      <c r="E77" s="52"/>
      <c r="F77" s="475">
        <f>'[6]бз'!F77</f>
        <v>0</v>
      </c>
      <c r="G77" s="69">
        <f>'[6]бз'!H77</f>
        <v>0</v>
      </c>
      <c r="H77" s="66">
        <v>0</v>
      </c>
      <c r="I77" s="67">
        <v>0</v>
      </c>
      <c r="T77" s="353"/>
    </row>
    <row r="78" spans="1:20" ht="12.75">
      <c r="A78" s="237">
        <v>6</v>
      </c>
      <c r="B78" s="291" t="s">
        <v>67</v>
      </c>
      <c r="C78" s="18">
        <v>380</v>
      </c>
      <c r="D78" s="275" t="s">
        <v>15</v>
      </c>
      <c r="E78" s="52"/>
      <c r="F78" s="475">
        <f>'[6]бз'!F78</f>
        <v>0</v>
      </c>
      <c r="G78" s="69">
        <f>'[6]бз'!H78</f>
        <v>0</v>
      </c>
      <c r="H78" s="66"/>
      <c r="I78" s="67"/>
      <c r="T78" s="353"/>
    </row>
    <row r="79" spans="1:20" ht="25.5" customHeight="1">
      <c r="A79" s="145"/>
      <c r="B79" s="292" t="s">
        <v>68</v>
      </c>
      <c r="C79" s="146">
        <v>381</v>
      </c>
      <c r="D79" s="285" t="s">
        <v>69</v>
      </c>
      <c r="E79" s="94"/>
      <c r="F79" s="505">
        <f>'[6]бз'!F79</f>
        <v>0</v>
      </c>
      <c r="G79" s="436">
        <f>'[6]бз'!H79</f>
        <v>0</v>
      </c>
      <c r="H79" s="143">
        <v>0</v>
      </c>
      <c r="I79" s="144">
        <v>0</v>
      </c>
      <c r="T79" s="353"/>
    </row>
    <row r="80" spans="1:20" s="249" customFormat="1" ht="12.75">
      <c r="A80" s="293">
        <v>7</v>
      </c>
      <c r="B80" s="281" t="s">
        <v>70</v>
      </c>
      <c r="C80" s="294">
        <v>390</v>
      </c>
      <c r="D80" s="248" t="s">
        <v>71</v>
      </c>
      <c r="E80" s="119"/>
      <c r="F80" s="475">
        <f>SUM(F81:F85)</f>
        <v>0</v>
      </c>
      <c r="G80" s="69">
        <f>SUM(G81:G85)</f>
        <v>0</v>
      </c>
      <c r="H80" s="70">
        <f>SUM(H81:H85)</f>
        <v>0</v>
      </c>
      <c r="I80" s="71">
        <f>SUM(I81:I85)</f>
        <v>0</v>
      </c>
      <c r="J80"/>
      <c r="K80"/>
      <c r="L80"/>
      <c r="M80"/>
      <c r="N80"/>
      <c r="O80"/>
      <c r="P80"/>
      <c r="Q80"/>
      <c r="R80"/>
      <c r="S80"/>
      <c r="T80" s="353"/>
    </row>
    <row r="81" spans="1:20" ht="12.75">
      <c r="A81" s="254"/>
      <c r="B81" s="295" t="s">
        <v>72</v>
      </c>
      <c r="C81" s="296">
        <v>391</v>
      </c>
      <c r="D81" s="285" t="s">
        <v>71</v>
      </c>
      <c r="E81" s="94"/>
      <c r="F81" s="505">
        <f>'[6]бз'!F81</f>
        <v>0</v>
      </c>
      <c r="G81" s="436">
        <f>'[6]бз'!H81</f>
        <v>0</v>
      </c>
      <c r="H81" s="143"/>
      <c r="I81" s="144"/>
      <c r="T81" s="353"/>
    </row>
    <row r="82" spans="1:20" ht="12.75">
      <c r="A82" s="256"/>
      <c r="B82" s="279" t="s">
        <v>73</v>
      </c>
      <c r="C82" s="296">
        <v>392</v>
      </c>
      <c r="D82" s="285" t="s">
        <v>71</v>
      </c>
      <c r="E82" s="94"/>
      <c r="F82" s="505">
        <f>'[6]бз'!F82</f>
        <v>0</v>
      </c>
      <c r="G82" s="436">
        <f>'[6]бз'!H82</f>
        <v>0</v>
      </c>
      <c r="H82" s="143"/>
      <c r="I82" s="144"/>
      <c r="T82" s="353"/>
    </row>
    <row r="83" spans="1:20" ht="12.75">
      <c r="A83" s="256"/>
      <c r="B83" s="285" t="s">
        <v>74</v>
      </c>
      <c r="C83" s="296">
        <v>393</v>
      </c>
      <c r="D83" s="285" t="s">
        <v>71</v>
      </c>
      <c r="E83" s="94"/>
      <c r="F83" s="505">
        <f>'[6]бз'!F83</f>
        <v>0</v>
      </c>
      <c r="G83" s="436">
        <f>'[6]бз'!H83</f>
        <v>0</v>
      </c>
      <c r="H83" s="143">
        <v>0</v>
      </c>
      <c r="I83" s="144">
        <v>0</v>
      </c>
      <c r="T83" s="353"/>
    </row>
    <row r="84" spans="1:20" ht="12.75">
      <c r="A84" s="239"/>
      <c r="B84" s="285" t="s">
        <v>75</v>
      </c>
      <c r="C84" s="285">
        <v>394</v>
      </c>
      <c r="D84" s="285" t="s">
        <v>71</v>
      </c>
      <c r="E84" s="94"/>
      <c r="F84" s="505">
        <f>'[6]бз'!F84</f>
        <v>0</v>
      </c>
      <c r="G84" s="436">
        <f>'[6]бз'!H84</f>
        <v>0</v>
      </c>
      <c r="H84" s="143">
        <v>0</v>
      </c>
      <c r="I84" s="144">
        <v>0</v>
      </c>
      <c r="T84" s="353"/>
    </row>
    <row r="85" spans="1:20" ht="12.75">
      <c r="A85" s="239"/>
      <c r="B85" s="285" t="s">
        <v>76</v>
      </c>
      <c r="C85" s="285">
        <v>395</v>
      </c>
      <c r="D85" s="285" t="s">
        <v>71</v>
      </c>
      <c r="E85" s="94"/>
      <c r="F85" s="505">
        <f>'[6]бз'!F85</f>
        <v>0</v>
      </c>
      <c r="G85" s="436">
        <f>'[6]бз'!H85</f>
        <v>0</v>
      </c>
      <c r="H85" s="143"/>
      <c r="I85" s="144"/>
      <c r="T85" s="353"/>
    </row>
    <row r="86" spans="1:20" ht="12.75">
      <c r="A86" s="297">
        <v>8</v>
      </c>
      <c r="B86" s="298" t="s">
        <v>77</v>
      </c>
      <c r="C86" s="255">
        <v>400</v>
      </c>
      <c r="D86" s="255" t="s">
        <v>15</v>
      </c>
      <c r="E86" s="181"/>
      <c r="F86" s="506">
        <f>'[6]бз'!F86</f>
        <v>0</v>
      </c>
      <c r="G86" s="439"/>
      <c r="H86" s="182">
        <v>0</v>
      </c>
      <c r="I86" s="183"/>
      <c r="T86" s="353"/>
    </row>
    <row r="87" spans="1:20" ht="12.75">
      <c r="A87" s="299"/>
      <c r="B87" s="240"/>
      <c r="C87" s="267">
        <v>401</v>
      </c>
      <c r="D87" s="267" t="s">
        <v>78</v>
      </c>
      <c r="E87" s="52"/>
      <c r="F87" s="475">
        <f>'[6]бз'!F87</f>
        <v>0</v>
      </c>
      <c r="G87" s="69">
        <f>'[6]бз'!H87</f>
        <v>0</v>
      </c>
      <c r="H87" s="66">
        <v>0</v>
      </c>
      <c r="I87" s="67"/>
      <c r="T87" s="353"/>
    </row>
    <row r="88" spans="1:20" s="371" customFormat="1" ht="12.75">
      <c r="A88" s="375"/>
      <c r="B88" s="301"/>
      <c r="C88" s="376"/>
      <c r="D88" s="377"/>
      <c r="E88" s="378"/>
      <c r="F88" s="507"/>
      <c r="G88" s="186"/>
      <c r="H88" s="1150"/>
      <c r="I88" s="1151"/>
      <c r="J88"/>
      <c r="K88"/>
      <c r="L88"/>
      <c r="M88"/>
      <c r="N88"/>
      <c r="O88"/>
      <c r="P88"/>
      <c r="Q88"/>
      <c r="R88"/>
      <c r="S88"/>
      <c r="T88" s="353"/>
    </row>
    <row r="89" spans="1:20" ht="12.75">
      <c r="A89" s="237">
        <v>9</v>
      </c>
      <c r="B89" s="287" t="s">
        <v>81</v>
      </c>
      <c r="C89" s="273">
        <v>410</v>
      </c>
      <c r="D89" s="273" t="s">
        <v>15</v>
      </c>
      <c r="E89" s="97"/>
      <c r="F89" s="508">
        <f>'[6]бз'!F89</f>
        <v>0</v>
      </c>
      <c r="G89" s="442">
        <f>'[6]бз'!H89</f>
        <v>0</v>
      </c>
      <c r="H89" s="93"/>
      <c r="I89" s="98"/>
      <c r="T89" s="353"/>
    </row>
    <row r="90" spans="1:20" s="249" customFormat="1" ht="12.75">
      <c r="A90" s="266">
        <v>10</v>
      </c>
      <c r="B90" s="163" t="s">
        <v>172</v>
      </c>
      <c r="C90" s="266">
        <v>240</v>
      </c>
      <c r="D90" s="266" t="s">
        <v>19</v>
      </c>
      <c r="E90" s="119"/>
      <c r="F90" s="475">
        <f>SUM(F91:F94)</f>
        <v>0</v>
      </c>
      <c r="G90" s="69">
        <f>SUM(G91:G94)</f>
        <v>0</v>
      </c>
      <c r="H90" s="70">
        <f>SUM(H91:H94)</f>
        <v>0</v>
      </c>
      <c r="I90" s="71">
        <f>SUM(I91:I94)</f>
        <v>0</v>
      </c>
      <c r="J90"/>
      <c r="K90"/>
      <c r="L90"/>
      <c r="M90"/>
      <c r="N90"/>
      <c r="O90"/>
      <c r="P90"/>
      <c r="Q90"/>
      <c r="R90"/>
      <c r="S90"/>
      <c r="T90" s="353"/>
    </row>
    <row r="91" spans="1:20" ht="12.75">
      <c r="A91" s="267"/>
      <c r="B91" s="909" t="s">
        <v>366</v>
      </c>
      <c r="C91" s="268"/>
      <c r="D91" s="268"/>
      <c r="E91" s="52"/>
      <c r="F91" s="500">
        <f>'[6]бз'!F91</f>
        <v>0</v>
      </c>
      <c r="G91" s="422">
        <f>'[6]бз'!H91</f>
        <v>0</v>
      </c>
      <c r="H91" s="95">
        <v>0</v>
      </c>
      <c r="I91" s="96">
        <v>0</v>
      </c>
      <c r="T91" s="353"/>
    </row>
    <row r="92" spans="1:20" ht="12.75">
      <c r="A92" s="267"/>
      <c r="B92" s="909" t="s">
        <v>367</v>
      </c>
      <c r="C92" s="268"/>
      <c r="D92" s="268"/>
      <c r="E92" s="52"/>
      <c r="F92" s="500">
        <f>'[6]бз'!F92</f>
        <v>0</v>
      </c>
      <c r="G92" s="422">
        <f>'[6]бз'!H92</f>
        <v>0</v>
      </c>
      <c r="H92" s="95">
        <v>0</v>
      </c>
      <c r="I92" s="96">
        <v>0</v>
      </c>
      <c r="T92" s="353"/>
    </row>
    <row r="93" spans="1:20" ht="12.75">
      <c r="A93" s="267"/>
      <c r="B93" s="909"/>
      <c r="C93" s="268"/>
      <c r="D93" s="268"/>
      <c r="E93" s="52"/>
      <c r="F93" s="500">
        <f>'[6]бз'!F93</f>
        <v>0</v>
      </c>
      <c r="G93" s="422">
        <f>'[6]бз'!H93</f>
        <v>0</v>
      </c>
      <c r="H93" s="95">
        <v>0</v>
      </c>
      <c r="I93" s="96">
        <v>0</v>
      </c>
      <c r="T93" s="353"/>
    </row>
    <row r="94" spans="1:20" ht="13.5" thickBot="1">
      <c r="A94" s="267"/>
      <c r="B94" s="909"/>
      <c r="C94" s="268"/>
      <c r="D94" s="268"/>
      <c r="E94" s="52"/>
      <c r="F94" s="500">
        <f>'[6]бз'!F94</f>
        <v>0</v>
      </c>
      <c r="G94" s="422">
        <f>'[6]бз'!H94</f>
        <v>0</v>
      </c>
      <c r="H94" s="95">
        <v>0</v>
      </c>
      <c r="I94" s="96">
        <v>0</v>
      </c>
      <c r="T94" s="353"/>
    </row>
    <row r="95" spans="1:20" s="249" customFormat="1" ht="15.75" thickBot="1">
      <c r="A95" s="269"/>
      <c r="B95" s="179" t="s">
        <v>82</v>
      </c>
      <c r="C95" s="270">
        <v>430</v>
      </c>
      <c r="D95" s="271" t="s">
        <v>19</v>
      </c>
      <c r="E95" s="119"/>
      <c r="F95" s="471"/>
      <c r="G95" s="73">
        <f>SUM(G86:G90)+G80+SUM(G74:G78)+G71</f>
        <v>0</v>
      </c>
      <c r="H95" s="180"/>
      <c r="I95" s="472">
        <f>SUM(I86:I90)+I80+SUM(I74:I78)+I71</f>
        <v>0</v>
      </c>
      <c r="J95"/>
      <c r="K95"/>
      <c r="L95"/>
      <c r="M95"/>
      <c r="N95"/>
      <c r="O95"/>
      <c r="P95"/>
      <c r="Q95"/>
      <c r="R95"/>
      <c r="S95"/>
      <c r="T95" s="353"/>
    </row>
    <row r="96" spans="1:20" s="236" customFormat="1" ht="12.75">
      <c r="A96" s="304" t="s">
        <v>26</v>
      </c>
      <c r="B96" s="305" t="s">
        <v>79</v>
      </c>
      <c r="C96" s="306">
        <v>440</v>
      </c>
      <c r="D96" s="242" t="s">
        <v>80</v>
      </c>
      <c r="E96" s="74"/>
      <c r="F96" s="509">
        <f>'[6]бз'!F96</f>
        <v>0</v>
      </c>
      <c r="G96" s="510">
        <f>'[6]бз'!H96</f>
        <v>0</v>
      </c>
      <c r="H96" s="489">
        <v>0</v>
      </c>
      <c r="I96" s="490">
        <v>0</v>
      </c>
      <c r="J96"/>
      <c r="K96"/>
      <c r="L96"/>
      <c r="M96"/>
      <c r="N96"/>
      <c r="O96"/>
      <c r="P96"/>
      <c r="Q96"/>
      <c r="R96"/>
      <c r="S96"/>
      <c r="T96" s="353"/>
    </row>
    <row r="97" spans="1:20" s="253" customFormat="1" ht="15">
      <c r="A97" s="251"/>
      <c r="B97" s="4" t="s">
        <v>83</v>
      </c>
      <c r="C97" s="250"/>
      <c r="D97" s="250"/>
      <c r="E97" s="74"/>
      <c r="F97" s="495"/>
      <c r="G97" s="348"/>
      <c r="H97" s="74"/>
      <c r="I97" s="473"/>
      <c r="J97"/>
      <c r="K97"/>
      <c r="L97"/>
      <c r="M97"/>
      <c r="N97"/>
      <c r="O97"/>
      <c r="P97"/>
      <c r="Q97"/>
      <c r="R97"/>
      <c r="S97"/>
      <c r="T97" s="350"/>
    </row>
    <row r="98" spans="1:20" ht="12.75">
      <c r="A98" s="237">
        <v>1</v>
      </c>
      <c r="B98" s="287" t="s">
        <v>84</v>
      </c>
      <c r="C98" s="307">
        <v>450</v>
      </c>
      <c r="D98" s="267" t="s">
        <v>56</v>
      </c>
      <c r="E98" s="52"/>
      <c r="F98" s="474">
        <f>'[6]бз'!F98</f>
        <v>0</v>
      </c>
      <c r="G98" s="91">
        <f>'[6]бз'!H98</f>
        <v>0</v>
      </c>
      <c r="H98" s="89">
        <v>0</v>
      </c>
      <c r="I98" s="90">
        <v>0</v>
      </c>
      <c r="T98" s="353"/>
    </row>
    <row r="99" spans="1:20" ht="12.75">
      <c r="A99" s="239">
        <v>2</v>
      </c>
      <c r="B99" s="308" t="s">
        <v>85</v>
      </c>
      <c r="C99" s="273">
        <v>460</v>
      </c>
      <c r="D99" s="273" t="s">
        <v>56</v>
      </c>
      <c r="E99" s="52"/>
      <c r="F99" s="475">
        <f>'[6]бз'!F99</f>
        <v>0</v>
      </c>
      <c r="G99" s="69">
        <f>'[6]бз'!H99</f>
        <v>0</v>
      </c>
      <c r="H99" s="66">
        <v>0</v>
      </c>
      <c r="I99" s="67">
        <v>0</v>
      </c>
      <c r="T99" s="353"/>
    </row>
    <row r="100" spans="1:20" ht="12.75">
      <c r="A100" s="20">
        <v>3</v>
      </c>
      <c r="B100" s="309" t="s">
        <v>86</v>
      </c>
      <c r="C100" s="273">
        <v>470</v>
      </c>
      <c r="D100" s="273" t="s">
        <v>56</v>
      </c>
      <c r="E100" s="52"/>
      <c r="F100" s="475">
        <f>'[6]бз'!F100</f>
        <v>0</v>
      </c>
      <c r="G100" s="69">
        <f>'[6]бз'!H100</f>
        <v>0</v>
      </c>
      <c r="H100" s="66">
        <v>0</v>
      </c>
      <c r="I100" s="67">
        <v>0</v>
      </c>
      <c r="T100" s="353"/>
    </row>
    <row r="101" spans="1:20" ht="12.75">
      <c r="A101" s="17">
        <v>4</v>
      </c>
      <c r="B101" s="287" t="s">
        <v>87</v>
      </c>
      <c r="C101" s="288">
        <v>480</v>
      </c>
      <c r="D101" s="273" t="s">
        <v>88</v>
      </c>
      <c r="E101" s="52"/>
      <c r="F101" s="475">
        <f>'[6]бз'!F101</f>
        <v>0</v>
      </c>
      <c r="G101" s="69">
        <f>'[6]бз'!H101</f>
        <v>0</v>
      </c>
      <c r="H101" s="66">
        <v>0</v>
      </c>
      <c r="I101" s="67">
        <v>0</v>
      </c>
      <c r="T101" s="353"/>
    </row>
    <row r="102" spans="1:20" ht="12.75">
      <c r="A102" s="17">
        <v>5</v>
      </c>
      <c r="B102" s="21" t="s">
        <v>89</v>
      </c>
      <c r="C102" s="310">
        <v>490</v>
      </c>
      <c r="D102" s="244" t="s">
        <v>19</v>
      </c>
      <c r="E102" s="52"/>
      <c r="F102" s="475">
        <f>'[6]бз'!F102</f>
        <v>0</v>
      </c>
      <c r="G102" s="69">
        <f>'[6]бз'!H102</f>
        <v>0</v>
      </c>
      <c r="H102" s="66">
        <v>0</v>
      </c>
      <c r="I102" s="67">
        <v>0</v>
      </c>
      <c r="T102" s="353"/>
    </row>
    <row r="103" spans="1:20" ht="12.75">
      <c r="A103" s="237">
        <v>6</v>
      </c>
      <c r="B103" s="21" t="s">
        <v>90</v>
      </c>
      <c r="C103" s="310">
        <v>500</v>
      </c>
      <c r="D103" s="244" t="s">
        <v>19</v>
      </c>
      <c r="E103" s="52"/>
      <c r="F103" s="475">
        <f>'[6]бз'!F103</f>
        <v>0</v>
      </c>
      <c r="G103" s="69">
        <f>'[6]бз'!H103</f>
        <v>0</v>
      </c>
      <c r="H103" s="66">
        <v>0</v>
      </c>
      <c r="I103" s="67">
        <v>0</v>
      </c>
      <c r="T103" s="353"/>
    </row>
    <row r="104" spans="1:20" ht="12.75">
      <c r="A104" s="237">
        <v>7</v>
      </c>
      <c r="B104" s="21" t="s">
        <v>91</v>
      </c>
      <c r="C104" s="22">
        <v>510</v>
      </c>
      <c r="D104" s="242" t="s">
        <v>92</v>
      </c>
      <c r="E104" s="52"/>
      <c r="F104" s="475">
        <f>'[6]бз'!F104</f>
        <v>0</v>
      </c>
      <c r="G104" s="69">
        <f>'[6]бз'!H104</f>
        <v>0</v>
      </c>
      <c r="H104" s="66">
        <v>0</v>
      </c>
      <c r="I104" s="67">
        <v>0</v>
      </c>
      <c r="T104" s="353"/>
    </row>
    <row r="105" spans="1:20" ht="15">
      <c r="A105" s="239">
        <v>8</v>
      </c>
      <c r="B105" s="23" t="s">
        <v>93</v>
      </c>
      <c r="C105" s="24">
        <v>520</v>
      </c>
      <c r="D105" s="25" t="s">
        <v>19</v>
      </c>
      <c r="E105" s="52"/>
      <c r="F105" s="475">
        <f>'[6]бз'!F105</f>
        <v>0</v>
      </c>
      <c r="G105" s="69">
        <f>'[6]бз'!H105</f>
        <v>0</v>
      </c>
      <c r="H105" s="66">
        <v>0</v>
      </c>
      <c r="I105" s="67">
        <v>0</v>
      </c>
      <c r="T105" s="353"/>
    </row>
    <row r="106" spans="1:20" ht="12.75">
      <c r="A106" s="237">
        <v>9</v>
      </c>
      <c r="B106" s="21" t="s">
        <v>94</v>
      </c>
      <c r="C106" s="244">
        <v>530</v>
      </c>
      <c r="D106" s="244" t="s">
        <v>19</v>
      </c>
      <c r="E106" s="52"/>
      <c r="F106" s="475">
        <f>'[6]бз'!F106</f>
        <v>0</v>
      </c>
      <c r="G106" s="69">
        <f>'[6]бз'!H106</f>
        <v>0</v>
      </c>
      <c r="H106" s="66">
        <v>0</v>
      </c>
      <c r="I106" s="67">
        <v>0</v>
      </c>
      <c r="T106" s="353"/>
    </row>
    <row r="107" spans="1:20" ht="12.75">
      <c r="A107" s="237">
        <v>10</v>
      </c>
      <c r="B107" s="21" t="s">
        <v>95</v>
      </c>
      <c r="C107" s="244">
        <v>540</v>
      </c>
      <c r="D107" s="244" t="s">
        <v>19</v>
      </c>
      <c r="E107" s="52"/>
      <c r="F107" s="475">
        <f>'[6]бз'!F107</f>
        <v>0</v>
      </c>
      <c r="G107" s="69">
        <f>'[6]бз'!H107</f>
        <v>0</v>
      </c>
      <c r="H107" s="66">
        <v>0</v>
      </c>
      <c r="I107" s="67">
        <v>0</v>
      </c>
      <c r="T107" s="353"/>
    </row>
    <row r="108" spans="1:20" s="249" customFormat="1" ht="12.75">
      <c r="A108" s="266">
        <v>11</v>
      </c>
      <c r="B108" s="163" t="s">
        <v>172</v>
      </c>
      <c r="C108" s="266">
        <v>240</v>
      </c>
      <c r="D108" s="266" t="s">
        <v>19</v>
      </c>
      <c r="E108" s="119"/>
      <c r="F108" s="475">
        <f>SUM(F109:F112)</f>
        <v>0</v>
      </c>
      <c r="G108" s="69">
        <f>SUM(G109:G112)</f>
        <v>0</v>
      </c>
      <c r="H108" s="70">
        <f>SUM(H109:H112)</f>
        <v>0</v>
      </c>
      <c r="I108" s="71">
        <f>SUM(I109:I112)</f>
        <v>0</v>
      </c>
      <c r="J108"/>
      <c r="K108"/>
      <c r="L108"/>
      <c r="M108"/>
      <c r="N108"/>
      <c r="O108"/>
      <c r="P108"/>
      <c r="Q108"/>
      <c r="R108"/>
      <c r="S108"/>
      <c r="T108" s="353"/>
    </row>
    <row r="109" spans="1:20" ht="12.75">
      <c r="A109" s="267"/>
      <c r="B109" s="909" t="s">
        <v>368</v>
      </c>
      <c r="C109" s="268"/>
      <c r="D109" s="268"/>
      <c r="E109" s="52"/>
      <c r="F109" s="500">
        <f>'[6]бз'!F109</f>
        <v>0</v>
      </c>
      <c r="G109" s="422">
        <f>'[6]бз'!H109</f>
        <v>0</v>
      </c>
      <c r="H109" s="95"/>
      <c r="I109" s="96"/>
      <c r="T109" s="353"/>
    </row>
    <row r="110" spans="1:20" ht="12.75">
      <c r="A110" s="267"/>
      <c r="B110" s="909"/>
      <c r="C110" s="268"/>
      <c r="D110" s="268"/>
      <c r="E110" s="52"/>
      <c r="F110" s="500">
        <f>'[6]бз'!F110</f>
        <v>0</v>
      </c>
      <c r="G110" s="422">
        <f>'[6]бз'!H110</f>
        <v>0</v>
      </c>
      <c r="H110" s="95">
        <v>0</v>
      </c>
      <c r="I110" s="96"/>
      <c r="T110" s="353"/>
    </row>
    <row r="111" spans="1:20" ht="12.75">
      <c r="A111" s="267"/>
      <c r="B111" s="909"/>
      <c r="C111" s="268"/>
      <c r="D111" s="268"/>
      <c r="E111" s="52"/>
      <c r="F111" s="500">
        <f>'[6]бз'!F111</f>
        <v>0</v>
      </c>
      <c r="G111" s="422">
        <f>'[6]бз'!H111</f>
        <v>0</v>
      </c>
      <c r="H111" s="95">
        <v>0</v>
      </c>
      <c r="I111" s="96">
        <v>0</v>
      </c>
      <c r="T111" s="353"/>
    </row>
    <row r="112" spans="1:20" ht="12.75">
      <c r="A112" s="267"/>
      <c r="B112" s="909"/>
      <c r="C112" s="268"/>
      <c r="D112" s="268"/>
      <c r="E112" s="52"/>
      <c r="F112" s="500">
        <f>'[6]бз'!F112</f>
        <v>0</v>
      </c>
      <c r="G112" s="422">
        <f>'[6]бз'!H112</f>
        <v>0</v>
      </c>
      <c r="H112" s="95">
        <v>0</v>
      </c>
      <c r="I112" s="96">
        <v>0</v>
      </c>
      <c r="T112" s="353"/>
    </row>
    <row r="113" spans="1:20" s="371" customFormat="1" ht="15.75" customHeight="1" thickBot="1">
      <c r="A113" s="379"/>
      <c r="B113" s="189"/>
      <c r="C113" s="380"/>
      <c r="D113" s="381"/>
      <c r="E113" s="378"/>
      <c r="F113" s="511"/>
      <c r="G113" s="193"/>
      <c r="H113" s="1150"/>
      <c r="I113" s="1151"/>
      <c r="J113"/>
      <c r="K113"/>
      <c r="L113"/>
      <c r="M113"/>
      <c r="N113"/>
      <c r="O113"/>
      <c r="P113"/>
      <c r="Q113"/>
      <c r="R113"/>
      <c r="S113"/>
      <c r="T113" s="353"/>
    </row>
    <row r="114" spans="1:20" s="249" customFormat="1" ht="15.75" thickBot="1">
      <c r="A114" s="269"/>
      <c r="B114" s="179" t="s">
        <v>97</v>
      </c>
      <c r="C114" s="270">
        <v>560</v>
      </c>
      <c r="D114" s="271" t="s">
        <v>19</v>
      </c>
      <c r="E114" s="119"/>
      <c r="F114" s="485"/>
      <c r="G114" s="486">
        <f>SUM(G98:G108)</f>
        <v>0</v>
      </c>
      <c r="H114" s="487"/>
      <c r="I114" s="488">
        <f>SUM(I98:I108)</f>
        <v>0</v>
      </c>
      <c r="J114"/>
      <c r="K114"/>
      <c r="L114"/>
      <c r="M114"/>
      <c r="N114"/>
      <c r="O114"/>
      <c r="P114"/>
      <c r="Q114"/>
      <c r="R114"/>
      <c r="S114"/>
      <c r="T114" s="353"/>
    </row>
    <row r="115" spans="1:20" s="253" customFormat="1" ht="15">
      <c r="A115" s="311"/>
      <c r="B115" s="26" t="s">
        <v>98</v>
      </c>
      <c r="C115" s="312"/>
      <c r="D115" s="238"/>
      <c r="E115" s="74"/>
      <c r="F115" s="495"/>
      <c r="G115" s="348"/>
      <c r="H115" s="74"/>
      <c r="I115" s="473"/>
      <c r="J115"/>
      <c r="K115"/>
      <c r="L115"/>
      <c r="M115"/>
      <c r="N115"/>
      <c r="O115"/>
      <c r="P115"/>
      <c r="Q115"/>
      <c r="R115"/>
      <c r="S115"/>
      <c r="T115" s="350"/>
    </row>
    <row r="116" spans="1:20" ht="12.75">
      <c r="A116" s="239">
        <v>1</v>
      </c>
      <c r="B116" s="23" t="s">
        <v>99</v>
      </c>
      <c r="C116" s="242">
        <v>570</v>
      </c>
      <c r="D116" s="242" t="s">
        <v>15</v>
      </c>
      <c r="E116" s="52"/>
      <c r="F116" s="474">
        <f>'[6]бз'!F116</f>
        <v>0</v>
      </c>
      <c r="G116" s="91">
        <f>'[6]бз'!H116</f>
        <v>0</v>
      </c>
      <c r="H116" s="89"/>
      <c r="I116" s="90">
        <v>0</v>
      </c>
      <c r="T116" s="353"/>
    </row>
    <row r="117" spans="1:20" ht="12.75">
      <c r="A117" s="254">
        <v>2</v>
      </c>
      <c r="B117" s="21" t="s">
        <v>100</v>
      </c>
      <c r="C117" s="244">
        <v>580</v>
      </c>
      <c r="D117" s="244" t="s">
        <v>19</v>
      </c>
      <c r="E117" s="52"/>
      <c r="F117" s="475">
        <f>'[6]бз'!F117</f>
        <v>0</v>
      </c>
      <c r="G117" s="69">
        <f>'[6]бз'!H117</f>
        <v>0</v>
      </c>
      <c r="H117" s="66">
        <v>0</v>
      </c>
      <c r="I117" s="67">
        <v>0</v>
      </c>
      <c r="T117" s="353"/>
    </row>
    <row r="118" spans="1:20" s="249" customFormat="1" ht="25.5" customHeight="1">
      <c r="A118" s="293">
        <v>3</v>
      </c>
      <c r="B118" s="196" t="s">
        <v>101</v>
      </c>
      <c r="C118" s="313">
        <v>590</v>
      </c>
      <c r="D118" s="314" t="s">
        <v>15</v>
      </c>
      <c r="E118" s="119"/>
      <c r="F118" s="480">
        <f>SUM(F119:F120)</f>
        <v>0</v>
      </c>
      <c r="G118" s="100">
        <f>SUM(G119:G120)</f>
        <v>0</v>
      </c>
      <c r="H118" s="101">
        <f>SUM(H119:H120)</f>
        <v>0</v>
      </c>
      <c r="I118" s="102">
        <f>SUM(I119:I120)</f>
        <v>0</v>
      </c>
      <c r="J118"/>
      <c r="K118"/>
      <c r="L118"/>
      <c r="M118"/>
      <c r="N118"/>
      <c r="O118"/>
      <c r="P118"/>
      <c r="Q118"/>
      <c r="R118"/>
      <c r="S118"/>
      <c r="T118" s="353"/>
    </row>
    <row r="119" spans="1:20" ht="12.75">
      <c r="A119" s="237"/>
      <c r="B119" s="195" t="s">
        <v>102</v>
      </c>
      <c r="C119" s="146">
        <v>591</v>
      </c>
      <c r="D119" s="146" t="s">
        <v>15</v>
      </c>
      <c r="E119" s="52"/>
      <c r="F119" s="505">
        <f>'[6]бз'!F119</f>
        <v>0</v>
      </c>
      <c r="G119" s="436">
        <f>'[6]бз'!H119</f>
        <v>0</v>
      </c>
      <c r="H119" s="143">
        <v>0</v>
      </c>
      <c r="I119" s="144">
        <v>0</v>
      </c>
      <c r="T119" s="353"/>
    </row>
    <row r="120" spans="1:20" ht="12.75">
      <c r="A120" s="256"/>
      <c r="B120" s="195" t="s">
        <v>103</v>
      </c>
      <c r="C120" s="146">
        <v>592</v>
      </c>
      <c r="D120" s="146" t="s">
        <v>15</v>
      </c>
      <c r="E120" s="52"/>
      <c r="F120" s="505">
        <f>'[6]бз'!F120</f>
        <v>0</v>
      </c>
      <c r="G120" s="436">
        <f>'[6]бз'!H120</f>
        <v>0</v>
      </c>
      <c r="H120" s="143"/>
      <c r="I120" s="144"/>
      <c r="T120" s="353"/>
    </row>
    <row r="121" spans="1:20" ht="12.75">
      <c r="A121" s="237">
        <v>4</v>
      </c>
      <c r="B121" s="10" t="s">
        <v>104</v>
      </c>
      <c r="C121" s="27">
        <v>600</v>
      </c>
      <c r="D121" s="27" t="s">
        <v>71</v>
      </c>
      <c r="E121" s="52"/>
      <c r="F121" s="475">
        <f>'[6]бз'!F121</f>
        <v>0</v>
      </c>
      <c r="G121" s="69">
        <f>'[6]бз'!H121</f>
        <v>0</v>
      </c>
      <c r="H121" s="66">
        <v>0</v>
      </c>
      <c r="I121" s="67">
        <v>0</v>
      </c>
      <c r="T121" s="353"/>
    </row>
    <row r="122" spans="1:20" ht="12.75">
      <c r="A122" s="237">
        <v>5</v>
      </c>
      <c r="B122" s="10" t="s">
        <v>105</v>
      </c>
      <c r="C122" s="27">
        <v>610</v>
      </c>
      <c r="D122" s="27" t="s">
        <v>106</v>
      </c>
      <c r="E122" s="52"/>
      <c r="F122" s="475">
        <f>'[6]бз'!F122</f>
        <v>0</v>
      </c>
      <c r="G122" s="69">
        <f>'[6]бз'!H122</f>
        <v>0</v>
      </c>
      <c r="H122" s="66">
        <v>0</v>
      </c>
      <c r="I122" s="67">
        <v>0</v>
      </c>
      <c r="T122" s="353"/>
    </row>
    <row r="123" spans="1:20" s="249" customFormat="1" ht="12.75">
      <c r="A123" s="266">
        <v>11</v>
      </c>
      <c r="B123" s="163" t="s">
        <v>172</v>
      </c>
      <c r="C123" s="266">
        <v>240</v>
      </c>
      <c r="D123" s="266" t="s">
        <v>19</v>
      </c>
      <c r="E123" s="119"/>
      <c r="F123" s="475">
        <f>SUM(F124:F127)</f>
        <v>0</v>
      </c>
      <c r="G123" s="69">
        <f>SUM(G124:G127)</f>
        <v>0</v>
      </c>
      <c r="H123" s="70">
        <f>SUM(H124:H127)</f>
        <v>0</v>
      </c>
      <c r="I123" s="71">
        <f>SUM(I124:I127)</f>
        <v>0</v>
      </c>
      <c r="J123"/>
      <c r="K123"/>
      <c r="L123"/>
      <c r="M123"/>
      <c r="N123"/>
      <c r="O123"/>
      <c r="P123"/>
      <c r="Q123"/>
      <c r="R123"/>
      <c r="S123"/>
      <c r="T123" s="353"/>
    </row>
    <row r="124" spans="1:20" ht="12.75">
      <c r="A124" s="267"/>
      <c r="B124" s="909"/>
      <c r="C124" s="268"/>
      <c r="D124" s="268"/>
      <c r="E124" s="52"/>
      <c r="F124" s="500">
        <f>'[6]бз'!F124</f>
        <v>0</v>
      </c>
      <c r="G124" s="422">
        <f>'[6]бз'!H124</f>
        <v>0</v>
      </c>
      <c r="H124" s="95">
        <v>0</v>
      </c>
      <c r="I124" s="96">
        <v>0</v>
      </c>
      <c r="T124" s="353"/>
    </row>
    <row r="125" spans="1:20" ht="12.75">
      <c r="A125" s="267"/>
      <c r="B125" s="909"/>
      <c r="C125" s="268"/>
      <c r="D125" s="268"/>
      <c r="E125" s="52"/>
      <c r="F125" s="500">
        <f>'[6]бз'!F125</f>
        <v>0</v>
      </c>
      <c r="G125" s="422">
        <f>'[6]бз'!H125</f>
        <v>0</v>
      </c>
      <c r="H125" s="95">
        <v>0</v>
      </c>
      <c r="I125" s="96">
        <v>0</v>
      </c>
      <c r="T125" s="353"/>
    </row>
    <row r="126" spans="1:20" ht="12.75">
      <c r="A126" s="267"/>
      <c r="B126" s="909"/>
      <c r="C126" s="268"/>
      <c r="D126" s="268"/>
      <c r="E126" s="52"/>
      <c r="F126" s="500">
        <f>'[6]бз'!F126</f>
        <v>0</v>
      </c>
      <c r="G126" s="422">
        <f>'[6]бз'!H126</f>
        <v>0</v>
      </c>
      <c r="H126" s="95">
        <v>0</v>
      </c>
      <c r="I126" s="96">
        <v>0</v>
      </c>
      <c r="T126" s="353"/>
    </row>
    <row r="127" spans="1:20" ht="13.5" thickBot="1">
      <c r="A127" s="267"/>
      <c r="B127" s="909"/>
      <c r="C127" s="268"/>
      <c r="D127" s="268"/>
      <c r="E127" s="52"/>
      <c r="F127" s="500">
        <f>'[6]бз'!F127</f>
        <v>0</v>
      </c>
      <c r="G127" s="422">
        <f>'[6]бз'!H127</f>
        <v>0</v>
      </c>
      <c r="H127" s="95">
        <v>0</v>
      </c>
      <c r="I127" s="96">
        <v>0</v>
      </c>
      <c r="T127" s="353"/>
    </row>
    <row r="128" spans="1:20" s="249" customFormat="1" ht="15.75" thickBot="1">
      <c r="A128" s="269"/>
      <c r="B128" s="179" t="s">
        <v>107</v>
      </c>
      <c r="C128" s="270">
        <v>630</v>
      </c>
      <c r="D128" s="271" t="s">
        <v>19</v>
      </c>
      <c r="E128" s="119"/>
      <c r="F128" s="471"/>
      <c r="G128" s="73">
        <f>SUM(G121:G123)+G118+G117+G116</f>
        <v>0</v>
      </c>
      <c r="H128" s="180"/>
      <c r="I128" s="472">
        <f>SUM(I121:I123)+I118+I117+I116</f>
        <v>0</v>
      </c>
      <c r="J128"/>
      <c r="K128"/>
      <c r="L128"/>
      <c r="M128"/>
      <c r="N128"/>
      <c r="O128"/>
      <c r="P128"/>
      <c r="Q128"/>
      <c r="R128"/>
      <c r="S128"/>
      <c r="T128" s="353"/>
    </row>
    <row r="129" spans="1:20" s="253" customFormat="1" ht="15">
      <c r="A129" s="251"/>
      <c r="B129" s="28" t="s">
        <v>108</v>
      </c>
      <c r="C129" s="29"/>
      <c r="D129" s="250"/>
      <c r="E129" s="74"/>
      <c r="F129" s="495"/>
      <c r="G129" s="348"/>
      <c r="H129" s="74"/>
      <c r="I129" s="473"/>
      <c r="J129"/>
      <c r="K129"/>
      <c r="L129"/>
      <c r="M129"/>
      <c r="N129"/>
      <c r="O129"/>
      <c r="P129"/>
      <c r="Q129"/>
      <c r="R129"/>
      <c r="S129"/>
      <c r="T129" s="350"/>
    </row>
    <row r="130" spans="1:20" ht="12.75">
      <c r="A130" s="239">
        <v>1</v>
      </c>
      <c r="B130" s="30" t="s">
        <v>109</v>
      </c>
      <c r="C130" s="27">
        <v>640</v>
      </c>
      <c r="D130" s="267" t="s">
        <v>15</v>
      </c>
      <c r="E130" s="52"/>
      <c r="F130" s="474">
        <f>'[6]бз'!F130</f>
        <v>0</v>
      </c>
      <c r="G130" s="91">
        <f>'[6]бз'!H130</f>
        <v>0</v>
      </c>
      <c r="H130" s="89">
        <v>0</v>
      </c>
      <c r="I130" s="90">
        <v>0</v>
      </c>
      <c r="T130" s="353"/>
    </row>
    <row r="131" spans="1:20" ht="12.75">
      <c r="A131" s="237">
        <v>2</v>
      </c>
      <c r="B131" s="10" t="s">
        <v>110</v>
      </c>
      <c r="C131" s="19">
        <v>650</v>
      </c>
      <c r="D131" s="267" t="s">
        <v>19</v>
      </c>
      <c r="E131" s="52"/>
      <c r="F131" s="475">
        <f>'[6]бз'!F131</f>
        <v>0</v>
      </c>
      <c r="G131" s="69">
        <f>'[6]бз'!H131</f>
        <v>0</v>
      </c>
      <c r="H131" s="66">
        <v>0</v>
      </c>
      <c r="I131" s="67"/>
      <c r="T131" s="353"/>
    </row>
    <row r="132" spans="1:20" ht="12.75">
      <c r="A132" s="239">
        <v>3</v>
      </c>
      <c r="B132" s="31" t="s">
        <v>111</v>
      </c>
      <c r="C132" s="27">
        <v>660</v>
      </c>
      <c r="D132" s="273" t="s">
        <v>19</v>
      </c>
      <c r="E132" s="52"/>
      <c r="F132" s="475">
        <f>'[6]бз'!F132</f>
        <v>0</v>
      </c>
      <c r="G132" s="69">
        <f>'[6]бз'!H132</f>
        <v>0</v>
      </c>
      <c r="H132" s="66">
        <v>0</v>
      </c>
      <c r="I132" s="67"/>
      <c r="T132" s="353"/>
    </row>
    <row r="133" spans="1:20" ht="12.75">
      <c r="A133" s="254">
        <v>4</v>
      </c>
      <c r="B133" s="31" t="s">
        <v>112</v>
      </c>
      <c r="C133" s="19">
        <v>670</v>
      </c>
      <c r="D133" s="273" t="s">
        <v>19</v>
      </c>
      <c r="E133" s="52"/>
      <c r="F133" s="475">
        <f>'[6]бз'!F133</f>
        <v>0</v>
      </c>
      <c r="G133" s="69">
        <f>'[6]бз'!H133</f>
        <v>0</v>
      </c>
      <c r="H133" s="66">
        <v>0</v>
      </c>
      <c r="I133" s="67"/>
      <c r="T133" s="353"/>
    </row>
    <row r="134" spans="1:20" s="249" customFormat="1" ht="12.75">
      <c r="A134" s="266">
        <v>11</v>
      </c>
      <c r="B134" s="163" t="s">
        <v>172</v>
      </c>
      <c r="C134" s="266">
        <v>240</v>
      </c>
      <c r="D134" s="266" t="s">
        <v>19</v>
      </c>
      <c r="E134" s="119"/>
      <c r="F134" s="475">
        <f>SUM(F135:F138)</f>
        <v>0</v>
      </c>
      <c r="G134" s="69">
        <f>SUM(G135:G138)</f>
        <v>0</v>
      </c>
      <c r="H134" s="70">
        <f>SUM(H135:H138)</f>
        <v>0</v>
      </c>
      <c r="I134" s="71">
        <f>SUM(I135:I138)</f>
        <v>0</v>
      </c>
      <c r="J134"/>
      <c r="K134"/>
      <c r="L134"/>
      <c r="M134"/>
      <c r="N134"/>
      <c r="O134"/>
      <c r="P134"/>
      <c r="Q134"/>
      <c r="R134"/>
      <c r="S134"/>
      <c r="T134" s="353"/>
    </row>
    <row r="135" spans="1:20" ht="12.75">
      <c r="A135" s="267"/>
      <c r="B135" s="909" t="s">
        <v>369</v>
      </c>
      <c r="C135" s="268"/>
      <c r="D135" s="268"/>
      <c r="E135" s="52"/>
      <c r="F135" s="500">
        <f>'[6]бз'!F135</f>
        <v>0</v>
      </c>
      <c r="G135" s="422">
        <f>'[6]бз'!H135</f>
        <v>0</v>
      </c>
      <c r="H135" s="95">
        <v>0</v>
      </c>
      <c r="I135" s="96">
        <v>0</v>
      </c>
      <c r="T135" s="353"/>
    </row>
    <row r="136" spans="1:20" ht="12.75">
      <c r="A136" s="267"/>
      <c r="B136" s="909" t="s">
        <v>370</v>
      </c>
      <c r="C136" s="268"/>
      <c r="D136" s="268"/>
      <c r="E136" s="52"/>
      <c r="F136" s="500">
        <f>'[6]бз'!F136</f>
        <v>0</v>
      </c>
      <c r="G136" s="422">
        <f>'[6]бз'!H136</f>
        <v>0</v>
      </c>
      <c r="H136" s="95">
        <v>0</v>
      </c>
      <c r="I136" s="96">
        <v>0</v>
      </c>
      <c r="T136" s="353"/>
    </row>
    <row r="137" spans="1:20" ht="12.75">
      <c r="A137" s="267"/>
      <c r="B137" s="909"/>
      <c r="C137" s="268"/>
      <c r="D137" s="268"/>
      <c r="E137" s="52"/>
      <c r="F137" s="500">
        <f>'[6]бз'!F137</f>
        <v>0</v>
      </c>
      <c r="G137" s="422">
        <f>'[6]бз'!H137</f>
        <v>0</v>
      </c>
      <c r="H137" s="95">
        <v>0</v>
      </c>
      <c r="I137" s="96">
        <v>0</v>
      </c>
      <c r="T137" s="353"/>
    </row>
    <row r="138" spans="1:20" ht="13.5" thickBot="1">
      <c r="A138" s="267"/>
      <c r="B138" s="909"/>
      <c r="C138" s="268"/>
      <c r="D138" s="268"/>
      <c r="E138" s="52"/>
      <c r="F138" s="500">
        <f>'[6]бз'!F138</f>
        <v>0</v>
      </c>
      <c r="G138" s="422">
        <f>'[6]бз'!H138</f>
        <v>0</v>
      </c>
      <c r="H138" s="95">
        <v>0</v>
      </c>
      <c r="I138" s="96">
        <v>0</v>
      </c>
      <c r="T138" s="353"/>
    </row>
    <row r="139" spans="1:20" s="249" customFormat="1" ht="15.75" thickBot="1">
      <c r="A139" s="269"/>
      <c r="B139" s="179" t="s">
        <v>113</v>
      </c>
      <c r="C139" s="270">
        <v>690</v>
      </c>
      <c r="D139" s="271" t="s">
        <v>19</v>
      </c>
      <c r="E139" s="119"/>
      <c r="F139" s="471">
        <f>SUM(F130:F134)</f>
        <v>0</v>
      </c>
      <c r="G139" s="73">
        <f>SUM(G130:G134)</f>
        <v>0</v>
      </c>
      <c r="H139" s="180">
        <f>SUM(H130:H134)</f>
        <v>0</v>
      </c>
      <c r="I139" s="472">
        <f>SUM(I130:I134)</f>
        <v>0</v>
      </c>
      <c r="J139"/>
      <c r="K139"/>
      <c r="L139"/>
      <c r="M139"/>
      <c r="N139"/>
      <c r="O139"/>
      <c r="P139"/>
      <c r="Q139"/>
      <c r="R139"/>
      <c r="S139"/>
      <c r="T139" s="353"/>
    </row>
    <row r="140" spans="1:20" s="249" customFormat="1" ht="31.5" customHeight="1" thickBot="1">
      <c r="A140" s="269"/>
      <c r="B140" s="197" t="s">
        <v>114</v>
      </c>
      <c r="C140" s="270">
        <v>700</v>
      </c>
      <c r="D140" s="271"/>
      <c r="E140" s="119"/>
      <c r="F140" s="471"/>
      <c r="G140" s="73">
        <f>'[6]бз'!H140</f>
        <v>0</v>
      </c>
      <c r="H140" s="201"/>
      <c r="I140" s="481"/>
      <c r="J140"/>
      <c r="K140"/>
      <c r="L140"/>
      <c r="M140"/>
      <c r="N140"/>
      <c r="O140"/>
      <c r="P140"/>
      <c r="Q140"/>
      <c r="R140"/>
      <c r="S140"/>
      <c r="T140" s="353"/>
    </row>
    <row r="141" spans="1:20" ht="13.5" thickBot="1">
      <c r="A141" s="299" t="s">
        <v>26</v>
      </c>
      <c r="B141" s="287" t="s">
        <v>115</v>
      </c>
      <c r="C141" s="32">
        <v>701</v>
      </c>
      <c r="D141" s="103"/>
      <c r="E141" s="52"/>
      <c r="F141" s="512">
        <f>'[6]бз'!F141</f>
        <v>0</v>
      </c>
      <c r="G141" s="445">
        <f>'[6]бз'!H141</f>
        <v>0</v>
      </c>
      <c r="H141" s="198">
        <v>0</v>
      </c>
      <c r="I141" s="199"/>
      <c r="T141" s="353"/>
    </row>
    <row r="142" spans="1:20" s="249" customFormat="1" ht="17.25" customHeight="1" thickBot="1">
      <c r="A142" s="269"/>
      <c r="B142" s="197" t="s">
        <v>116</v>
      </c>
      <c r="C142" s="270">
        <v>710</v>
      </c>
      <c r="D142" s="271"/>
      <c r="E142" s="119"/>
      <c r="F142" s="471"/>
      <c r="G142" s="73">
        <f>'[6]бз'!H142</f>
        <v>0</v>
      </c>
      <c r="H142" s="201"/>
      <c r="I142" s="481"/>
      <c r="J142"/>
      <c r="K142"/>
      <c r="L142"/>
      <c r="M142"/>
      <c r="N142"/>
      <c r="O142"/>
      <c r="P142"/>
      <c r="Q142"/>
      <c r="R142"/>
      <c r="S142"/>
      <c r="T142" s="353"/>
    </row>
    <row r="143" spans="1:20" ht="12.75">
      <c r="A143" s="299"/>
      <c r="B143" s="287"/>
      <c r="C143" s="32"/>
      <c r="D143" s="206"/>
      <c r="E143" s="162"/>
      <c r="F143" s="513">
        <f>'[6]бз'!F143</f>
        <v>0</v>
      </c>
      <c r="G143" s="448">
        <f>'[6]бз'!H143</f>
        <v>0</v>
      </c>
      <c r="H143" s="207">
        <v>0</v>
      </c>
      <c r="I143" s="208">
        <v>0</v>
      </c>
      <c r="T143" s="353"/>
    </row>
    <row r="144" spans="1:20" ht="10.5" customHeight="1" thickBot="1">
      <c r="A144" s="202"/>
      <c r="B144" s="203"/>
      <c r="C144" s="204"/>
      <c r="D144" s="205"/>
      <c r="E144" s="52"/>
      <c r="F144" s="514"/>
      <c r="G144" s="349"/>
      <c r="H144" s="330"/>
      <c r="I144" s="321"/>
      <c r="T144" s="350"/>
    </row>
    <row r="145" spans="1:20" s="392" customFormat="1" ht="52.5" customHeight="1" thickBot="1">
      <c r="A145" s="903"/>
      <c r="B145" s="904" t="s">
        <v>173</v>
      </c>
      <c r="C145" s="905">
        <v>720</v>
      </c>
      <c r="D145" s="906"/>
      <c r="E145" s="390"/>
      <c r="F145" s="907"/>
      <c r="G145" s="908">
        <f>G18+G58+G69+G95+G114+G128+G139+G140+G142</f>
        <v>0</v>
      </c>
      <c r="H145" s="491"/>
      <c r="I145" s="900">
        <f>I18+I58+I69+I95+I114+I128+I139+I140+I142</f>
        <v>0</v>
      </c>
      <c r="J145" s="622"/>
      <c r="K145" s="622"/>
      <c r="L145" s="622"/>
      <c r="M145" s="622"/>
      <c r="N145" s="622"/>
      <c r="O145" s="622"/>
      <c r="P145" s="622"/>
      <c r="Q145" s="622"/>
      <c r="R145" s="622"/>
      <c r="S145" s="622"/>
      <c r="T145" s="370"/>
    </row>
    <row r="146" spans="1:20" s="253" customFormat="1" ht="18">
      <c r="A146" s="289"/>
      <c r="B146" s="33" t="s">
        <v>117</v>
      </c>
      <c r="C146" s="315"/>
      <c r="D146" s="315"/>
      <c r="E146" s="216"/>
      <c r="F146" s="348"/>
      <c r="G146" s="348"/>
      <c r="H146" s="74"/>
      <c r="I146" s="74"/>
      <c r="J146" s="522"/>
      <c r="K146"/>
      <c r="L146"/>
      <c r="M146"/>
      <c r="N146"/>
      <c r="O146"/>
      <c r="P146"/>
      <c r="Q146"/>
      <c r="R146"/>
      <c r="S146"/>
      <c r="T146" s="350"/>
    </row>
    <row r="147" spans="1:20" s="253" customFormat="1" ht="45">
      <c r="A147" s="316"/>
      <c r="B147" s="34" t="s">
        <v>118</v>
      </c>
      <c r="C147" s="317"/>
      <c r="D147" s="316"/>
      <c r="E147" s="74"/>
      <c r="F147" s="348"/>
      <c r="G147" s="348"/>
      <c r="H147" s="74"/>
      <c r="I147" s="74"/>
      <c r="J147" s="522"/>
      <c r="K147"/>
      <c r="L147"/>
      <c r="M147"/>
      <c r="N147"/>
      <c r="O147"/>
      <c r="P147"/>
      <c r="Q147"/>
      <c r="R147"/>
      <c r="S147"/>
      <c r="T147" s="350"/>
    </row>
    <row r="148" spans="1:20" ht="12.75">
      <c r="A148" s="256">
        <v>1</v>
      </c>
      <c r="B148" s="308" t="s">
        <v>60</v>
      </c>
      <c r="C148" s="242">
        <v>730</v>
      </c>
      <c r="D148" s="267" t="s">
        <v>15</v>
      </c>
      <c r="E148" s="52"/>
      <c r="F148" s="474">
        <f>'[6]бз'!F148</f>
        <v>0</v>
      </c>
      <c r="G148" s="91">
        <f>'[6]бз'!H148</f>
        <v>0</v>
      </c>
      <c r="H148" s="89"/>
      <c r="I148" s="90"/>
      <c r="T148" s="353"/>
    </row>
    <row r="149" spans="1:20" ht="12.75">
      <c r="A149" s="237"/>
      <c r="B149" s="292" t="s">
        <v>119</v>
      </c>
      <c r="C149" s="146">
        <v>731</v>
      </c>
      <c r="D149" s="146" t="s">
        <v>15</v>
      </c>
      <c r="E149" s="52"/>
      <c r="F149" s="500">
        <f>'[6]бз'!F149</f>
        <v>0</v>
      </c>
      <c r="G149" s="422">
        <f>'[6]бз'!H149</f>
        <v>0</v>
      </c>
      <c r="H149" s="95"/>
      <c r="I149" s="96"/>
      <c r="T149" s="353"/>
    </row>
    <row r="150" spans="1:20" ht="12.75">
      <c r="A150" s="237">
        <v>2</v>
      </c>
      <c r="B150" s="290" t="s">
        <v>64</v>
      </c>
      <c r="C150" s="19">
        <v>740</v>
      </c>
      <c r="D150" s="19" t="s">
        <v>15</v>
      </c>
      <c r="E150" s="52"/>
      <c r="F150" s="475">
        <f>'[6]бз'!F150</f>
        <v>0</v>
      </c>
      <c r="G150" s="69">
        <f>'[6]бз'!H150</f>
        <v>0</v>
      </c>
      <c r="H150" s="66"/>
      <c r="I150" s="67">
        <v>0</v>
      </c>
      <c r="T150" s="353"/>
    </row>
    <row r="151" spans="1:20" ht="12.75">
      <c r="A151" s="237">
        <v>3</v>
      </c>
      <c r="B151" s="290" t="s">
        <v>65</v>
      </c>
      <c r="C151" s="19">
        <v>750</v>
      </c>
      <c r="D151" s="19" t="s">
        <v>15</v>
      </c>
      <c r="E151" s="52"/>
      <c r="F151" s="475">
        <f>'[6]бз'!F151</f>
        <v>0</v>
      </c>
      <c r="G151" s="69">
        <f>'[6]бз'!H151</f>
        <v>0</v>
      </c>
      <c r="H151" s="66"/>
      <c r="I151" s="67"/>
      <c r="T151" s="353"/>
    </row>
    <row r="152" spans="1:20" ht="12.75">
      <c r="A152" s="237">
        <v>4</v>
      </c>
      <c r="B152" s="290" t="s">
        <v>66</v>
      </c>
      <c r="C152" s="19">
        <v>760</v>
      </c>
      <c r="D152" s="19" t="s">
        <v>15</v>
      </c>
      <c r="E152" s="52"/>
      <c r="F152" s="475">
        <f>'[6]бз'!F152</f>
        <v>0</v>
      </c>
      <c r="G152" s="69">
        <f>'[6]бз'!H152</f>
        <v>0</v>
      </c>
      <c r="H152" s="66"/>
      <c r="I152" s="67"/>
      <c r="T152" s="353"/>
    </row>
    <row r="153" spans="1:20" ht="12.75">
      <c r="A153" s="237">
        <v>5</v>
      </c>
      <c r="B153" s="243" t="s">
        <v>120</v>
      </c>
      <c r="C153" s="19">
        <v>770</v>
      </c>
      <c r="D153" s="19" t="s">
        <v>15</v>
      </c>
      <c r="E153" s="52"/>
      <c r="F153" s="475">
        <f>'[6]бз'!F153</f>
        <v>0</v>
      </c>
      <c r="G153" s="69">
        <f>'[6]бз'!H153</f>
        <v>0</v>
      </c>
      <c r="H153" s="66"/>
      <c r="I153" s="67"/>
      <c r="T153" s="353"/>
    </row>
    <row r="154" spans="1:20" ht="12.75">
      <c r="A154" s="256"/>
      <c r="B154" s="292" t="s">
        <v>121</v>
      </c>
      <c r="C154" s="146">
        <v>771</v>
      </c>
      <c r="D154" s="146" t="s">
        <v>15</v>
      </c>
      <c r="E154" s="52"/>
      <c r="F154" s="500">
        <f>'[6]бз'!F154</f>
        <v>0</v>
      </c>
      <c r="G154" s="422">
        <f>'[6]бз'!H154</f>
        <v>0</v>
      </c>
      <c r="H154" s="95">
        <v>0</v>
      </c>
      <c r="I154" s="96">
        <v>0</v>
      </c>
      <c r="T154" s="353"/>
    </row>
    <row r="155" spans="1:20" s="371" customFormat="1" ht="12.75">
      <c r="A155" s="382"/>
      <c r="B155" s="910"/>
      <c r="C155" s="383"/>
      <c r="D155" s="377"/>
      <c r="E155" s="378"/>
      <c r="F155" s="507"/>
      <c r="G155" s="186"/>
      <c r="H155" s="1150"/>
      <c r="I155" s="1151"/>
      <c r="J155"/>
      <c r="K155"/>
      <c r="L155"/>
      <c r="M155"/>
      <c r="N155"/>
      <c r="O155"/>
      <c r="P155"/>
      <c r="Q155"/>
      <c r="R155"/>
      <c r="S155"/>
      <c r="T155" s="353"/>
    </row>
    <row r="156" spans="1:20" ht="12.75">
      <c r="A156" s="239">
        <v>6</v>
      </c>
      <c r="B156" s="318" t="s">
        <v>122</v>
      </c>
      <c r="C156" s="19">
        <v>780</v>
      </c>
      <c r="D156" s="19" t="s">
        <v>15</v>
      </c>
      <c r="E156" s="52"/>
      <c r="F156" s="475">
        <f>'[6]бз'!F156</f>
        <v>0</v>
      </c>
      <c r="G156" s="69">
        <f>'[6]бз'!H156</f>
        <v>0</v>
      </c>
      <c r="H156" s="66">
        <v>0</v>
      </c>
      <c r="I156" s="67">
        <v>0</v>
      </c>
      <c r="T156" s="353"/>
    </row>
    <row r="157" spans="1:20" ht="12.75">
      <c r="A157" s="237">
        <v>7</v>
      </c>
      <c r="B157" s="243" t="s">
        <v>123</v>
      </c>
      <c r="C157" s="19">
        <v>790</v>
      </c>
      <c r="D157" s="19" t="s">
        <v>15</v>
      </c>
      <c r="E157" s="52"/>
      <c r="F157" s="475">
        <f>'[6]бз'!F157</f>
        <v>0</v>
      </c>
      <c r="G157" s="69">
        <f>'[6]бз'!H157</f>
        <v>0</v>
      </c>
      <c r="H157" s="66">
        <v>0</v>
      </c>
      <c r="I157" s="67">
        <v>0</v>
      </c>
      <c r="T157" s="353"/>
    </row>
    <row r="158" spans="1:20" s="249" customFormat="1" ht="12.75">
      <c r="A158" s="266">
        <v>8</v>
      </c>
      <c r="B158" s="163" t="s">
        <v>172</v>
      </c>
      <c r="C158" s="266">
        <v>800</v>
      </c>
      <c r="D158" s="266" t="s">
        <v>19</v>
      </c>
      <c r="E158" s="119"/>
      <c r="F158" s="475">
        <f>SUM(F159:F162)</f>
        <v>0</v>
      </c>
      <c r="G158" s="69">
        <f>SUM(G159:G162)</f>
        <v>0</v>
      </c>
      <c r="H158" s="70">
        <f>SUM(H159:H162)</f>
        <v>0</v>
      </c>
      <c r="I158" s="71">
        <f>SUM(I159:I162)</f>
        <v>0</v>
      </c>
      <c r="J158"/>
      <c r="K158"/>
      <c r="L158"/>
      <c r="M158"/>
      <c r="N158"/>
      <c r="O158"/>
      <c r="P158"/>
      <c r="Q158"/>
      <c r="R158"/>
      <c r="S158"/>
      <c r="T158" s="353"/>
    </row>
    <row r="159" spans="1:20" ht="12.75">
      <c r="A159" s="267"/>
      <c r="B159" s="909" t="s">
        <v>371</v>
      </c>
      <c r="C159" s="268"/>
      <c r="D159" s="268"/>
      <c r="E159" s="52"/>
      <c r="F159" s="500">
        <f>'[6]бз'!F159</f>
        <v>0</v>
      </c>
      <c r="G159" s="422">
        <f>'[6]бз'!H159</f>
        <v>0</v>
      </c>
      <c r="H159" s="95">
        <v>0</v>
      </c>
      <c r="I159" s="96">
        <v>0</v>
      </c>
      <c r="T159" s="353"/>
    </row>
    <row r="160" spans="1:20" ht="12.75">
      <c r="A160" s="267"/>
      <c r="B160" s="909" t="s">
        <v>372</v>
      </c>
      <c r="C160" s="268"/>
      <c r="D160" s="268"/>
      <c r="E160" s="52"/>
      <c r="F160" s="500">
        <f>'[6]бз'!F160</f>
        <v>0</v>
      </c>
      <c r="G160" s="422">
        <f>'[6]бз'!H160</f>
        <v>0</v>
      </c>
      <c r="H160" s="95">
        <v>0</v>
      </c>
      <c r="I160" s="96">
        <v>0</v>
      </c>
      <c r="T160" s="353"/>
    </row>
    <row r="161" spans="1:20" ht="12.75">
      <c r="A161" s="267"/>
      <c r="B161" s="909" t="s">
        <v>373</v>
      </c>
      <c r="C161" s="268"/>
      <c r="D161" s="268"/>
      <c r="E161" s="52"/>
      <c r="F161" s="500">
        <f>'[6]бз'!F161</f>
        <v>0</v>
      </c>
      <c r="G161" s="422">
        <f>'[6]бз'!H161</f>
        <v>0</v>
      </c>
      <c r="H161" s="95">
        <v>0</v>
      </c>
      <c r="I161" s="96">
        <v>0</v>
      </c>
      <c r="T161" s="353"/>
    </row>
    <row r="162" spans="1:20" ht="13.5" thickBot="1">
      <c r="A162" s="267"/>
      <c r="B162" s="909"/>
      <c r="C162" s="268"/>
      <c r="D162" s="268"/>
      <c r="E162" s="52"/>
      <c r="F162" s="500">
        <f>'[6]бз'!F162</f>
        <v>0</v>
      </c>
      <c r="G162" s="422">
        <f>'[6]бз'!H162</f>
        <v>0</v>
      </c>
      <c r="H162" s="95">
        <v>0</v>
      </c>
      <c r="I162" s="96">
        <v>0</v>
      </c>
      <c r="T162" s="353"/>
    </row>
    <row r="163" spans="1:20" s="249" customFormat="1" ht="15.75" thickBot="1">
      <c r="A163" s="269"/>
      <c r="B163" s="179" t="s">
        <v>168</v>
      </c>
      <c r="C163" s="270">
        <v>810</v>
      </c>
      <c r="D163" s="271" t="s">
        <v>19</v>
      </c>
      <c r="E163" s="119"/>
      <c r="F163" s="471"/>
      <c r="G163" s="73">
        <f>SUM(G156:G158)+SUM(G150:G153)+G148</f>
        <v>0</v>
      </c>
      <c r="H163" s="180"/>
      <c r="I163" s="472">
        <f>SUM(I156:I158)+SUM(I150:I153)+I148</f>
        <v>0</v>
      </c>
      <c r="J163"/>
      <c r="K163"/>
      <c r="L163"/>
      <c r="M163"/>
      <c r="N163"/>
      <c r="O163"/>
      <c r="P163"/>
      <c r="Q163"/>
      <c r="R163"/>
      <c r="S163"/>
      <c r="T163" s="353"/>
    </row>
    <row r="164" spans="1:20" s="236" customFormat="1" ht="12.75">
      <c r="A164" s="247" t="s">
        <v>26</v>
      </c>
      <c r="B164" s="243" t="s">
        <v>79</v>
      </c>
      <c r="C164" s="24">
        <v>820</v>
      </c>
      <c r="D164" s="244" t="s">
        <v>19</v>
      </c>
      <c r="E164" s="74"/>
      <c r="F164" s="508">
        <f>'[6]бз'!F164</f>
        <v>0</v>
      </c>
      <c r="G164" s="442">
        <f>'[6]бз'!H164</f>
        <v>0</v>
      </c>
      <c r="H164" s="93">
        <v>0</v>
      </c>
      <c r="I164" s="98">
        <v>0</v>
      </c>
      <c r="J164"/>
      <c r="K164"/>
      <c r="L164"/>
      <c r="M164"/>
      <c r="N164"/>
      <c r="O164"/>
      <c r="P164"/>
      <c r="Q164"/>
      <c r="R164"/>
      <c r="S164"/>
      <c r="T164" s="353"/>
    </row>
    <row r="165" spans="1:20" s="253" customFormat="1" ht="15">
      <c r="A165" s="251"/>
      <c r="B165" s="35" t="s">
        <v>124</v>
      </c>
      <c r="C165" s="250"/>
      <c r="D165" s="250"/>
      <c r="E165" s="74"/>
      <c r="F165" s="495"/>
      <c r="G165" s="348"/>
      <c r="H165" s="74"/>
      <c r="I165" s="473"/>
      <c r="J165"/>
      <c r="K165"/>
      <c r="L165"/>
      <c r="M165"/>
      <c r="N165"/>
      <c r="O165"/>
      <c r="P165"/>
      <c r="Q165"/>
      <c r="R165"/>
      <c r="S165"/>
      <c r="T165" s="350"/>
    </row>
    <row r="166" spans="1:20" ht="12.75">
      <c r="A166" s="254">
        <v>1</v>
      </c>
      <c r="B166" s="318" t="s">
        <v>60</v>
      </c>
      <c r="C166" s="267">
        <v>830</v>
      </c>
      <c r="D166" s="267" t="s">
        <v>15</v>
      </c>
      <c r="E166" s="52"/>
      <c r="F166" s="474">
        <f>'[6]бз'!F166</f>
        <v>0</v>
      </c>
      <c r="G166" s="91">
        <f>'[6]бз'!H166</f>
        <v>0</v>
      </c>
      <c r="H166" s="89">
        <v>0</v>
      </c>
      <c r="I166" s="90">
        <v>0</v>
      </c>
      <c r="T166" s="353"/>
    </row>
    <row r="167" spans="1:20" ht="12.75">
      <c r="A167" s="239" t="s">
        <v>26</v>
      </c>
      <c r="B167" s="319" t="s">
        <v>119</v>
      </c>
      <c r="C167" s="285">
        <v>831</v>
      </c>
      <c r="D167" s="285" t="s">
        <v>15</v>
      </c>
      <c r="E167" s="94"/>
      <c r="F167" s="505">
        <f>'[6]бз'!F167</f>
        <v>0</v>
      </c>
      <c r="G167" s="436">
        <f>'[6]бз'!H167</f>
        <v>0</v>
      </c>
      <c r="H167" s="143">
        <v>0</v>
      </c>
      <c r="I167" s="144">
        <v>0</v>
      </c>
      <c r="T167" s="353"/>
    </row>
    <row r="168" spans="1:20" ht="12.75">
      <c r="A168" s="237">
        <v>2</v>
      </c>
      <c r="B168" s="320" t="s">
        <v>64</v>
      </c>
      <c r="C168" s="273">
        <v>840</v>
      </c>
      <c r="D168" s="273" t="s">
        <v>15</v>
      </c>
      <c r="E168" s="52"/>
      <c r="F168" s="475">
        <f>'[6]бз'!F168</f>
        <v>0</v>
      </c>
      <c r="G168" s="69">
        <f>'[6]бз'!H168</f>
        <v>0</v>
      </c>
      <c r="H168" s="66">
        <v>0</v>
      </c>
      <c r="I168" s="67">
        <v>0</v>
      </c>
      <c r="T168" s="353"/>
    </row>
    <row r="169" spans="1:20" ht="12.75">
      <c r="A169" s="237">
        <v>3</v>
      </c>
      <c r="B169" s="320" t="s">
        <v>65</v>
      </c>
      <c r="C169" s="273">
        <v>850</v>
      </c>
      <c r="D169" s="273" t="s">
        <v>15</v>
      </c>
      <c r="E169" s="52"/>
      <c r="F169" s="475">
        <f>'[6]бз'!F169</f>
        <v>0</v>
      </c>
      <c r="G169" s="69">
        <f>'[6]бз'!H169</f>
        <v>0</v>
      </c>
      <c r="H169" s="66">
        <v>0</v>
      </c>
      <c r="I169" s="67">
        <v>0</v>
      </c>
      <c r="T169" s="353"/>
    </row>
    <row r="170" spans="1:20" ht="12.75">
      <c r="A170" s="237">
        <v>4</v>
      </c>
      <c r="B170" s="320" t="s">
        <v>66</v>
      </c>
      <c r="C170" s="273">
        <v>860</v>
      </c>
      <c r="D170" s="273" t="s">
        <v>15</v>
      </c>
      <c r="E170" s="52"/>
      <c r="F170" s="475">
        <f>'[6]бз'!F170</f>
        <v>0</v>
      </c>
      <c r="G170" s="69">
        <f>'[6]бз'!H170</f>
        <v>0</v>
      </c>
      <c r="H170" s="66">
        <v>0</v>
      </c>
      <c r="I170" s="67">
        <v>0</v>
      </c>
      <c r="T170" s="353"/>
    </row>
    <row r="171" spans="1:20" ht="12.75">
      <c r="A171" s="254">
        <v>5</v>
      </c>
      <c r="B171" s="243" t="s">
        <v>120</v>
      </c>
      <c r="C171" s="273">
        <v>870</v>
      </c>
      <c r="D171" s="273" t="s">
        <v>15</v>
      </c>
      <c r="E171" s="52"/>
      <c r="F171" s="475">
        <f>'[6]бз'!F171</f>
        <v>0</v>
      </c>
      <c r="G171" s="69">
        <f>'[6]бз'!H171</f>
        <v>0</v>
      </c>
      <c r="H171" s="66">
        <v>0</v>
      </c>
      <c r="I171" s="67">
        <v>0</v>
      </c>
      <c r="T171" s="353"/>
    </row>
    <row r="172" spans="1:20" ht="12.75">
      <c r="A172" s="237"/>
      <c r="B172" s="292" t="s">
        <v>125</v>
      </c>
      <c r="C172" s="285">
        <v>871</v>
      </c>
      <c r="D172" s="285" t="s">
        <v>15</v>
      </c>
      <c r="E172" s="94"/>
      <c r="F172" s="500">
        <f>'[6]бз'!F172</f>
        <v>0</v>
      </c>
      <c r="G172" s="422">
        <f>'[6]бз'!H172</f>
        <v>0</v>
      </c>
      <c r="H172" s="95">
        <v>0</v>
      </c>
      <c r="I172" s="96">
        <v>0</v>
      </c>
      <c r="T172" s="353"/>
    </row>
    <row r="173" spans="1:20" s="371" customFormat="1" ht="12.75">
      <c r="A173" s="372"/>
      <c r="B173" s="910"/>
      <c r="C173" s="377"/>
      <c r="D173" s="377"/>
      <c r="E173" s="378"/>
      <c r="F173" s="507"/>
      <c r="G173" s="186"/>
      <c r="H173" s="1150"/>
      <c r="I173" s="1151"/>
      <c r="J173"/>
      <c r="K173"/>
      <c r="L173"/>
      <c r="M173"/>
      <c r="N173"/>
      <c r="O173"/>
      <c r="P173"/>
      <c r="Q173"/>
      <c r="R173"/>
      <c r="S173"/>
      <c r="T173" s="353"/>
    </row>
    <row r="174" spans="1:20" ht="12.75">
      <c r="A174" s="237">
        <v>6</v>
      </c>
      <c r="B174" s="287" t="s">
        <v>122</v>
      </c>
      <c r="C174" s="18">
        <v>880</v>
      </c>
      <c r="D174" s="273" t="s">
        <v>19</v>
      </c>
      <c r="E174" s="52"/>
      <c r="F174" s="475">
        <f>'[6]бз'!F174</f>
        <v>0</v>
      </c>
      <c r="G174" s="69">
        <f>'[6]бз'!H174</f>
        <v>0</v>
      </c>
      <c r="H174" s="66">
        <v>0</v>
      </c>
      <c r="I174" s="67">
        <v>0</v>
      </c>
      <c r="T174" s="353"/>
    </row>
    <row r="175" spans="1:20" ht="12.75">
      <c r="A175" s="254">
        <v>7</v>
      </c>
      <c r="B175" s="321" t="s">
        <v>123</v>
      </c>
      <c r="C175" s="273">
        <v>890</v>
      </c>
      <c r="D175" s="275" t="s">
        <v>15</v>
      </c>
      <c r="E175" s="52"/>
      <c r="F175" s="475">
        <f>'[6]бз'!F175</f>
        <v>0</v>
      </c>
      <c r="G175" s="69">
        <f>'[6]бз'!H175</f>
        <v>0</v>
      </c>
      <c r="H175" s="66">
        <v>0</v>
      </c>
      <c r="I175" s="67">
        <v>0</v>
      </c>
      <c r="T175" s="353"/>
    </row>
    <row r="176" spans="1:20" s="249" customFormat="1" ht="12.75">
      <c r="A176" s="266">
        <v>8</v>
      </c>
      <c r="B176" s="163" t="s">
        <v>172</v>
      </c>
      <c r="C176" s="266">
        <v>900</v>
      </c>
      <c r="D176" s="266" t="s">
        <v>19</v>
      </c>
      <c r="E176" s="119"/>
      <c r="F176" s="475">
        <f>SUM(F177:F180)</f>
        <v>0</v>
      </c>
      <c r="G176" s="69">
        <f>SUM(G177:G180)</f>
        <v>0</v>
      </c>
      <c r="H176" s="70">
        <f>SUM(H177:H180)</f>
        <v>0</v>
      </c>
      <c r="I176" s="71">
        <f>SUM(I177:I180)</f>
        <v>0</v>
      </c>
      <c r="J176"/>
      <c r="K176"/>
      <c r="L176"/>
      <c r="M176"/>
      <c r="N176"/>
      <c r="O176"/>
      <c r="P176"/>
      <c r="Q176"/>
      <c r="R176"/>
      <c r="S176"/>
      <c r="T176" s="353"/>
    </row>
    <row r="177" spans="1:20" ht="12.75">
      <c r="A177" s="267"/>
      <c r="B177" s="909"/>
      <c r="C177" s="268"/>
      <c r="D177" s="268"/>
      <c r="E177" s="52"/>
      <c r="F177" s="500">
        <f>'[6]бз'!F177</f>
        <v>0</v>
      </c>
      <c r="G177" s="422">
        <f>'[6]бз'!H177</f>
        <v>0</v>
      </c>
      <c r="H177" s="95">
        <v>0</v>
      </c>
      <c r="I177" s="96">
        <v>0</v>
      </c>
      <c r="T177" s="353"/>
    </row>
    <row r="178" spans="1:20" ht="12.75">
      <c r="A178" s="267"/>
      <c r="B178" s="909"/>
      <c r="C178" s="268"/>
      <c r="D178" s="268"/>
      <c r="E178" s="52"/>
      <c r="F178" s="500">
        <f>'[6]бз'!F178</f>
        <v>0</v>
      </c>
      <c r="G178" s="422">
        <f>'[6]бз'!H178</f>
        <v>0</v>
      </c>
      <c r="H178" s="95">
        <v>0</v>
      </c>
      <c r="I178" s="96">
        <v>0</v>
      </c>
      <c r="T178" s="353"/>
    </row>
    <row r="179" spans="1:20" ht="12.75">
      <c r="A179" s="267"/>
      <c r="B179" s="909"/>
      <c r="C179" s="268"/>
      <c r="D179" s="268"/>
      <c r="E179" s="52"/>
      <c r="F179" s="500">
        <f>'[6]бз'!F179</f>
        <v>0</v>
      </c>
      <c r="G179" s="422">
        <f>'[6]бз'!H179</f>
        <v>0</v>
      </c>
      <c r="H179" s="95">
        <v>0</v>
      </c>
      <c r="I179" s="96">
        <v>0</v>
      </c>
      <c r="T179" s="353"/>
    </row>
    <row r="180" spans="1:20" ht="13.5" thickBot="1">
      <c r="A180" s="267"/>
      <c r="B180" s="909"/>
      <c r="C180" s="268"/>
      <c r="D180" s="268"/>
      <c r="E180" s="52"/>
      <c r="F180" s="500">
        <f>'[6]бз'!L180+'[6]бз'!N180</f>
        <v>0</v>
      </c>
      <c r="G180" s="422">
        <f>'[6]бз'!M180+'[6]бз'!O180</f>
        <v>0</v>
      </c>
      <c r="H180" s="95">
        <v>0</v>
      </c>
      <c r="I180" s="96">
        <v>0</v>
      </c>
      <c r="T180" s="353"/>
    </row>
    <row r="181" spans="1:20" s="249" customFormat="1" ht="15.75" thickBot="1">
      <c r="A181" s="269"/>
      <c r="B181" s="179" t="s">
        <v>169</v>
      </c>
      <c r="C181" s="270">
        <v>910</v>
      </c>
      <c r="D181" s="271" t="s">
        <v>19</v>
      </c>
      <c r="E181" s="119"/>
      <c r="F181" s="471"/>
      <c r="G181" s="73">
        <f>G166+SUM(G168:G171)+SUM(G174:G176)</f>
        <v>0</v>
      </c>
      <c r="H181" s="180"/>
      <c r="I181" s="472">
        <f>I166+SUM(I168:I171)+SUM(I174:I176)</f>
        <v>0</v>
      </c>
      <c r="J181"/>
      <c r="K181"/>
      <c r="L181"/>
      <c r="M181"/>
      <c r="N181"/>
      <c r="O181"/>
      <c r="P181"/>
      <c r="Q181"/>
      <c r="R181"/>
      <c r="S181"/>
      <c r="T181" s="353"/>
    </row>
    <row r="182" spans="1:20" s="236" customFormat="1" ht="12.75">
      <c r="A182" s="322" t="s">
        <v>26</v>
      </c>
      <c r="B182" s="243" t="s">
        <v>79</v>
      </c>
      <c r="C182" s="244">
        <v>920</v>
      </c>
      <c r="D182" s="244" t="s">
        <v>19</v>
      </c>
      <c r="E182" s="74"/>
      <c r="F182" s="508">
        <f>'[6]бз'!F182</f>
        <v>0</v>
      </c>
      <c r="G182" s="442">
        <f>'[6]бз'!H182</f>
        <v>0</v>
      </c>
      <c r="H182" s="93">
        <v>0</v>
      </c>
      <c r="I182" s="98">
        <v>0</v>
      </c>
      <c r="J182"/>
      <c r="K182"/>
      <c r="L182"/>
      <c r="M182"/>
      <c r="N182"/>
      <c r="O182"/>
      <c r="P182"/>
      <c r="Q182"/>
      <c r="R182"/>
      <c r="S182"/>
      <c r="T182" s="353"/>
    </row>
    <row r="183" spans="1:20" s="253" customFormat="1" ht="15">
      <c r="A183" s="323"/>
      <c r="B183" s="36" t="s">
        <v>126</v>
      </c>
      <c r="C183" s="324"/>
      <c r="D183" s="324"/>
      <c r="E183" s="74"/>
      <c r="F183" s="495"/>
      <c r="G183" s="348"/>
      <c r="H183" s="74"/>
      <c r="I183" s="473"/>
      <c r="J183"/>
      <c r="K183"/>
      <c r="L183"/>
      <c r="M183"/>
      <c r="N183"/>
      <c r="O183"/>
      <c r="P183"/>
      <c r="Q183"/>
      <c r="R183"/>
      <c r="S183"/>
      <c r="T183" s="350"/>
    </row>
    <row r="184" spans="1:20" ht="12.75">
      <c r="A184" s="256">
        <v>1</v>
      </c>
      <c r="B184" s="317" t="s">
        <v>60</v>
      </c>
      <c r="C184" s="267">
        <v>930</v>
      </c>
      <c r="D184" s="267" t="s">
        <v>15</v>
      </c>
      <c r="E184" s="52"/>
      <c r="F184" s="474">
        <f>'[6]бз'!F184</f>
        <v>0</v>
      </c>
      <c r="G184" s="91">
        <f>'[6]бз'!H184</f>
        <v>0</v>
      </c>
      <c r="H184" s="89">
        <v>0</v>
      </c>
      <c r="I184" s="90">
        <v>0</v>
      </c>
      <c r="T184" s="353"/>
    </row>
    <row r="185" spans="1:20" ht="12.75">
      <c r="A185" s="237"/>
      <c r="B185" s="325" t="s">
        <v>127</v>
      </c>
      <c r="C185" s="285">
        <v>931</v>
      </c>
      <c r="D185" s="285" t="s">
        <v>15</v>
      </c>
      <c r="E185" s="94"/>
      <c r="F185" s="505">
        <f>'[6]бз'!F185</f>
        <v>0</v>
      </c>
      <c r="G185" s="436">
        <f>'[6]бз'!H185</f>
        <v>0</v>
      </c>
      <c r="H185" s="143">
        <v>0</v>
      </c>
      <c r="I185" s="144">
        <v>0</v>
      </c>
      <c r="T185" s="353"/>
    </row>
    <row r="186" spans="1:20" ht="12.75">
      <c r="A186" s="237">
        <v>2</v>
      </c>
      <c r="B186" s="324" t="s">
        <v>64</v>
      </c>
      <c r="C186" s="273">
        <v>940</v>
      </c>
      <c r="D186" s="273" t="s">
        <v>15</v>
      </c>
      <c r="E186" s="52"/>
      <c r="F186" s="475">
        <f>'[6]бз'!F186</f>
        <v>0</v>
      </c>
      <c r="G186" s="69">
        <f>'[6]бз'!H186</f>
        <v>0</v>
      </c>
      <c r="H186" s="66">
        <v>0</v>
      </c>
      <c r="I186" s="67">
        <v>0</v>
      </c>
      <c r="T186" s="353"/>
    </row>
    <row r="187" spans="1:20" ht="12.75">
      <c r="A187" s="237">
        <v>3</v>
      </c>
      <c r="B187" s="324" t="s">
        <v>65</v>
      </c>
      <c r="C187" s="19">
        <v>950</v>
      </c>
      <c r="D187" s="19" t="s">
        <v>15</v>
      </c>
      <c r="E187" s="52"/>
      <c r="F187" s="475">
        <f>'[6]бз'!F187</f>
        <v>0</v>
      </c>
      <c r="G187" s="69">
        <f>'[6]бз'!H187</f>
        <v>0</v>
      </c>
      <c r="H187" s="66">
        <v>0</v>
      </c>
      <c r="I187" s="67">
        <v>0</v>
      </c>
      <c r="T187" s="353"/>
    </row>
    <row r="188" spans="1:20" ht="12.75">
      <c r="A188" s="254">
        <v>4</v>
      </c>
      <c r="B188" s="324" t="s">
        <v>66</v>
      </c>
      <c r="C188" s="273">
        <v>960</v>
      </c>
      <c r="D188" s="19" t="s">
        <v>15</v>
      </c>
      <c r="E188" s="52"/>
      <c r="F188" s="475">
        <f>'[6]бз'!F188</f>
        <v>0</v>
      </c>
      <c r="G188" s="69">
        <f>'[6]бз'!H188</f>
        <v>0</v>
      </c>
      <c r="H188" s="66">
        <v>0</v>
      </c>
      <c r="I188" s="67">
        <v>0</v>
      </c>
      <c r="T188" s="353"/>
    </row>
    <row r="189" spans="1:20" ht="12.75">
      <c r="A189" s="254">
        <v>5</v>
      </c>
      <c r="B189" s="37" t="s">
        <v>128</v>
      </c>
      <c r="C189" s="19">
        <v>970</v>
      </c>
      <c r="D189" s="19" t="s">
        <v>15</v>
      </c>
      <c r="E189" s="52"/>
      <c r="F189" s="475">
        <f>'[6]бз'!F189</f>
        <v>0</v>
      </c>
      <c r="G189" s="69">
        <f>'[6]бз'!H189</f>
        <v>0</v>
      </c>
      <c r="H189" s="66">
        <v>0</v>
      </c>
      <c r="I189" s="67">
        <v>0</v>
      </c>
      <c r="T189" s="353"/>
    </row>
    <row r="190" spans="1:20" ht="12.75">
      <c r="A190" s="237"/>
      <c r="B190" s="325" t="s">
        <v>129</v>
      </c>
      <c r="C190" s="146">
        <v>971</v>
      </c>
      <c r="D190" s="146" t="s">
        <v>15</v>
      </c>
      <c r="E190" s="94"/>
      <c r="F190" s="500">
        <f>'[6]бз'!F190</f>
        <v>0</v>
      </c>
      <c r="G190" s="422">
        <f>'[6]бз'!H190</f>
        <v>0</v>
      </c>
      <c r="H190" s="95">
        <v>0</v>
      </c>
      <c r="I190" s="96">
        <v>0</v>
      </c>
      <c r="T190" s="353"/>
    </row>
    <row r="191" spans="1:20" s="371" customFormat="1" ht="12.75">
      <c r="A191" s="384"/>
      <c r="B191" s="327"/>
      <c r="C191" s="383"/>
      <c r="D191" s="377"/>
      <c r="E191" s="378"/>
      <c r="F191" s="507"/>
      <c r="G191" s="186"/>
      <c r="H191" s="1150"/>
      <c r="I191" s="1151"/>
      <c r="J191"/>
      <c r="K191"/>
      <c r="L191"/>
      <c r="M191"/>
      <c r="N191"/>
      <c r="O191"/>
      <c r="P191"/>
      <c r="Q191"/>
      <c r="R191"/>
      <c r="S191"/>
      <c r="T191" s="353"/>
    </row>
    <row r="192" spans="1:20" s="249" customFormat="1" ht="12.75">
      <c r="A192" s="266">
        <v>8</v>
      </c>
      <c r="B192" s="163" t="s">
        <v>172</v>
      </c>
      <c r="C192" s="266">
        <v>980</v>
      </c>
      <c r="D192" s="266" t="s">
        <v>19</v>
      </c>
      <c r="E192" s="119"/>
      <c r="F192" s="475">
        <f>SUM(F193:F196)</f>
        <v>0</v>
      </c>
      <c r="G192" s="69">
        <f>SUM(G193:G196)</f>
        <v>0</v>
      </c>
      <c r="H192" s="70">
        <f>SUM(H193:H196)</f>
        <v>0</v>
      </c>
      <c r="I192" s="71">
        <f>SUM(I193:I196)</f>
        <v>0</v>
      </c>
      <c r="J192"/>
      <c r="K192"/>
      <c r="L192"/>
      <c r="M192"/>
      <c r="N192"/>
      <c r="O192"/>
      <c r="P192"/>
      <c r="Q192"/>
      <c r="R192"/>
      <c r="S192"/>
      <c r="T192" s="353"/>
    </row>
    <row r="193" spans="1:20" ht="12.75">
      <c r="A193" s="267"/>
      <c r="B193" s="909"/>
      <c r="C193" s="268"/>
      <c r="D193" s="268"/>
      <c r="E193" s="52"/>
      <c r="F193" s="500">
        <f>'[6]бз'!F193</f>
        <v>0</v>
      </c>
      <c r="G193" s="422">
        <f>'[6]бз'!H193</f>
        <v>0</v>
      </c>
      <c r="H193" s="95">
        <v>0</v>
      </c>
      <c r="I193" s="96">
        <v>0</v>
      </c>
      <c r="T193" s="353"/>
    </row>
    <row r="194" spans="1:20" ht="12.75">
      <c r="A194" s="267"/>
      <c r="B194" s="909"/>
      <c r="C194" s="268"/>
      <c r="D194" s="268"/>
      <c r="E194" s="52"/>
      <c r="F194" s="500">
        <f>'[6]бз'!F194</f>
        <v>0</v>
      </c>
      <c r="G194" s="422">
        <f>'[6]бз'!H194</f>
        <v>0</v>
      </c>
      <c r="H194" s="95">
        <v>0</v>
      </c>
      <c r="I194" s="96">
        <v>0</v>
      </c>
      <c r="T194" s="353"/>
    </row>
    <row r="195" spans="1:20" ht="12.75">
      <c r="A195" s="267"/>
      <c r="B195" s="909"/>
      <c r="C195" s="268"/>
      <c r="D195" s="268"/>
      <c r="E195" s="52"/>
      <c r="F195" s="500">
        <f>'[6]бз'!F195</f>
        <v>0</v>
      </c>
      <c r="G195" s="422">
        <f>'[6]бз'!H195</f>
        <v>0</v>
      </c>
      <c r="H195" s="95">
        <v>0</v>
      </c>
      <c r="I195" s="96">
        <v>0</v>
      </c>
      <c r="T195" s="353"/>
    </row>
    <row r="196" spans="1:20" ht="13.5" thickBot="1">
      <c r="A196" s="267"/>
      <c r="B196" s="909"/>
      <c r="C196" s="268"/>
      <c r="D196" s="268"/>
      <c r="E196" s="52"/>
      <c r="F196" s="500">
        <f>'[6]бз'!F196</f>
        <v>0</v>
      </c>
      <c r="G196" s="422">
        <f>'[6]бз'!H196</f>
        <v>0</v>
      </c>
      <c r="H196" s="95">
        <v>0</v>
      </c>
      <c r="I196" s="96">
        <v>0</v>
      </c>
      <c r="T196" s="353"/>
    </row>
    <row r="197" spans="1:20" s="249" customFormat="1" ht="15.75" thickBot="1">
      <c r="A197" s="269"/>
      <c r="B197" s="179" t="s">
        <v>170</v>
      </c>
      <c r="C197" s="270">
        <v>990</v>
      </c>
      <c r="D197" s="271" t="s">
        <v>19</v>
      </c>
      <c r="E197" s="119"/>
      <c r="F197" s="471"/>
      <c r="G197" s="73">
        <f>G184+G186+G187+G188+G189+G192</f>
        <v>0</v>
      </c>
      <c r="H197" s="180"/>
      <c r="I197" s="472">
        <f>I184+I186+I187+I188+I189+I192</f>
        <v>0</v>
      </c>
      <c r="J197"/>
      <c r="K197"/>
      <c r="L197"/>
      <c r="M197"/>
      <c r="N197"/>
      <c r="O197"/>
      <c r="P197"/>
      <c r="Q197"/>
      <c r="R197"/>
      <c r="S197"/>
      <c r="T197" s="353"/>
    </row>
    <row r="198" spans="1:20" ht="12.75">
      <c r="A198" s="328" t="s">
        <v>26</v>
      </c>
      <c r="B198" s="243" t="s">
        <v>79</v>
      </c>
      <c r="C198" s="19">
        <v>1000</v>
      </c>
      <c r="D198" s="273" t="s">
        <v>19</v>
      </c>
      <c r="E198" s="52"/>
      <c r="F198" s="475">
        <f>'[6]бз'!F198</f>
        <v>0</v>
      </c>
      <c r="G198" s="69">
        <f>'[6]бз'!H198</f>
        <v>0</v>
      </c>
      <c r="H198" s="66">
        <v>0</v>
      </c>
      <c r="I198" s="67">
        <v>0</v>
      </c>
      <c r="T198" s="353"/>
    </row>
    <row r="199" spans="1:20" ht="13.5" thickBot="1">
      <c r="A199" s="329"/>
      <c r="B199" s="240" t="s">
        <v>130</v>
      </c>
      <c r="C199" s="38">
        <v>1010</v>
      </c>
      <c r="D199" s="27" t="s">
        <v>19</v>
      </c>
      <c r="E199" s="52"/>
      <c r="F199" s="515">
        <f>'[6]бз'!F199</f>
        <v>0</v>
      </c>
      <c r="G199" s="451">
        <f>'[6]бз'!H199</f>
        <v>0</v>
      </c>
      <c r="H199" s="104"/>
      <c r="I199" s="105"/>
      <c r="T199" s="353"/>
    </row>
    <row r="200" spans="1:20" s="253" customFormat="1" ht="15.75" thickBot="1">
      <c r="A200" s="106"/>
      <c r="B200" s="107"/>
      <c r="C200" s="108"/>
      <c r="D200" s="109"/>
      <c r="E200" s="74"/>
      <c r="F200" s="348"/>
      <c r="G200" s="348"/>
      <c r="H200" s="74"/>
      <c r="I200" s="74"/>
      <c r="J200"/>
      <c r="K200"/>
      <c r="L200"/>
      <c r="M200"/>
      <c r="N200"/>
      <c r="O200"/>
      <c r="P200"/>
      <c r="Q200"/>
      <c r="R200"/>
      <c r="S200"/>
      <c r="T200" s="350"/>
    </row>
    <row r="201" spans="1:20" s="249" customFormat="1" ht="18.75" thickBot="1">
      <c r="A201" s="269"/>
      <c r="B201" s="210" t="s">
        <v>174</v>
      </c>
      <c r="C201" s="270">
        <v>1020</v>
      </c>
      <c r="D201" s="271" t="s">
        <v>19</v>
      </c>
      <c r="E201" s="119"/>
      <c r="F201" s="493">
        <f>F197+F181+F163</f>
        <v>0</v>
      </c>
      <c r="G201" s="73">
        <f>G197+G181+G163+G199</f>
        <v>0</v>
      </c>
      <c r="H201" s="901">
        <f>H197+H181+H163</f>
        <v>0</v>
      </c>
      <c r="I201" s="73">
        <f>I197+I181+I163+I199</f>
        <v>0</v>
      </c>
      <c r="J201"/>
      <c r="K201"/>
      <c r="L201"/>
      <c r="M201"/>
      <c r="N201"/>
      <c r="O201"/>
      <c r="P201"/>
      <c r="Q201"/>
      <c r="R201"/>
      <c r="S201"/>
      <c r="T201" s="353"/>
    </row>
    <row r="202" spans="1:20" s="253" customFormat="1" ht="15">
      <c r="A202" s="111"/>
      <c r="B202" s="112"/>
      <c r="C202" s="113"/>
      <c r="D202" s="114"/>
      <c r="E202" s="74"/>
      <c r="F202" s="348"/>
      <c r="G202" s="348"/>
      <c r="H202" s="74"/>
      <c r="I202" s="74"/>
      <c r="J202"/>
      <c r="K202"/>
      <c r="L202"/>
      <c r="M202"/>
      <c r="N202"/>
      <c r="O202"/>
      <c r="P202"/>
      <c r="Q202"/>
      <c r="R202"/>
      <c r="S202"/>
      <c r="T202" s="350"/>
    </row>
    <row r="203" spans="1:20" s="253" customFormat="1" ht="18" customHeight="1" hidden="1">
      <c r="A203" s="115" t="s">
        <v>131</v>
      </c>
      <c r="B203" s="112"/>
      <c r="C203" s="113"/>
      <c r="D203" s="114"/>
      <c r="E203" s="74"/>
      <c r="F203" s="348"/>
      <c r="G203" s="348"/>
      <c r="H203" s="74"/>
      <c r="I203" s="74"/>
      <c r="J203"/>
      <c r="K203"/>
      <c r="L203"/>
      <c r="M203"/>
      <c r="N203"/>
      <c r="O203"/>
      <c r="P203"/>
      <c r="Q203"/>
      <c r="R203"/>
      <c r="S203"/>
      <c r="T203" s="350"/>
    </row>
    <row r="204" spans="1:20" s="253" customFormat="1" ht="15.75" customHeight="1" hidden="1">
      <c r="A204" s="87"/>
      <c r="C204" s="211"/>
      <c r="D204" s="88"/>
      <c r="E204" s="74"/>
      <c r="F204" s="348"/>
      <c r="G204" s="348"/>
      <c r="H204" s="74"/>
      <c r="I204" s="74"/>
      <c r="J204"/>
      <c r="K204"/>
      <c r="L204"/>
      <c r="M204"/>
      <c r="N204"/>
      <c r="O204"/>
      <c r="P204"/>
      <c r="Q204"/>
      <c r="R204"/>
      <c r="S204"/>
      <c r="T204" s="350"/>
    </row>
    <row r="205" spans="1:20" ht="25.5" customHeight="1" hidden="1">
      <c r="A205" s="237"/>
      <c r="B205" s="212" t="s">
        <v>132</v>
      </c>
      <c r="C205" s="273">
        <v>1030</v>
      </c>
      <c r="D205" s="19" t="s">
        <v>15</v>
      </c>
      <c r="E205" s="52"/>
      <c r="F205" s="521">
        <f>'[6]бз'!L205</f>
        <v>0</v>
      </c>
      <c r="G205" s="454">
        <f>'[6]бз'!M205</f>
        <v>0</v>
      </c>
      <c r="H205" s="213"/>
      <c r="I205" s="214"/>
      <c r="T205" s="353"/>
    </row>
    <row r="206" spans="1:20" ht="13.5" customHeight="1" hidden="1" thickBot="1">
      <c r="A206" s="254"/>
      <c r="B206" s="324"/>
      <c r="C206" s="273">
        <v>1040</v>
      </c>
      <c r="D206" s="19" t="s">
        <v>15</v>
      </c>
      <c r="E206" s="52"/>
      <c r="F206" s="475">
        <f>'[6]бз'!L206</f>
        <v>0</v>
      </c>
      <c r="G206" s="69">
        <f>'[6]бз'!M206</f>
        <v>0</v>
      </c>
      <c r="H206" s="66"/>
      <c r="I206" s="67"/>
      <c r="T206" s="353"/>
    </row>
    <row r="207" spans="1:20" s="249" customFormat="1" ht="15.75" customHeight="1" hidden="1" thickBot="1">
      <c r="A207" s="269"/>
      <c r="B207" s="179" t="s">
        <v>133</v>
      </c>
      <c r="C207" s="270" t="s">
        <v>134</v>
      </c>
      <c r="D207" s="271"/>
      <c r="E207" s="119"/>
      <c r="F207" s="471">
        <f>SUM(F205:F206)</f>
        <v>0</v>
      </c>
      <c r="G207" s="73">
        <f>SUM(G205:G206)</f>
        <v>0</v>
      </c>
      <c r="H207" s="180">
        <f>SUM(H205:H206)</f>
        <v>0</v>
      </c>
      <c r="I207" s="472">
        <f>SUM(I205:I206)</f>
        <v>0</v>
      </c>
      <c r="J207"/>
      <c r="K207"/>
      <c r="L207"/>
      <c r="M207"/>
      <c r="N207"/>
      <c r="O207"/>
      <c r="P207"/>
      <c r="Q207"/>
      <c r="R207"/>
      <c r="S207"/>
      <c r="T207" s="353"/>
    </row>
    <row r="208" spans="1:20" s="253" customFormat="1" ht="60" customHeight="1" hidden="1">
      <c r="A208" s="251"/>
      <c r="B208" s="5" t="s">
        <v>135</v>
      </c>
      <c r="C208" s="250"/>
      <c r="D208" s="250"/>
      <c r="E208" s="252"/>
      <c r="F208" s="495"/>
      <c r="G208" s="348"/>
      <c r="H208" s="74"/>
      <c r="I208" s="473"/>
      <c r="J208"/>
      <c r="K208"/>
      <c r="L208"/>
      <c r="M208"/>
      <c r="N208"/>
      <c r="O208"/>
      <c r="P208"/>
      <c r="Q208"/>
      <c r="R208"/>
      <c r="S208"/>
      <c r="T208" s="350"/>
    </row>
    <row r="209" spans="1:20" s="249" customFormat="1" ht="12.75" customHeight="1" hidden="1">
      <c r="A209" s="293">
        <v>1</v>
      </c>
      <c r="B209" s="338" t="s">
        <v>29</v>
      </c>
      <c r="C209" s="258">
        <v>1060</v>
      </c>
      <c r="D209" s="339" t="s">
        <v>15</v>
      </c>
      <c r="E209" s="119"/>
      <c r="F209" s="474">
        <f>F211+F213+F215+F217</f>
        <v>0</v>
      </c>
      <c r="G209" s="340"/>
      <c r="H209" s="75">
        <f>H211+H213+H215+H217</f>
        <v>0</v>
      </c>
      <c r="I209" s="341"/>
      <c r="J209"/>
      <c r="K209"/>
      <c r="L209"/>
      <c r="M209"/>
      <c r="N209"/>
      <c r="O209"/>
      <c r="P209"/>
      <c r="Q209"/>
      <c r="R209"/>
      <c r="S209"/>
      <c r="T209" s="353"/>
    </row>
    <row r="210" spans="1:20" s="249" customFormat="1" ht="12.75" customHeight="1" hidden="1">
      <c r="A210" s="260"/>
      <c r="B210" s="158" t="s">
        <v>30</v>
      </c>
      <c r="C210" s="259">
        <v>1061</v>
      </c>
      <c r="D210" s="342" t="s">
        <v>31</v>
      </c>
      <c r="E210" s="119"/>
      <c r="F210" s="475">
        <f>F212+F214+F216+F218</f>
        <v>0</v>
      </c>
      <c r="G210" s="69">
        <f>G212+G214+G216+G218</f>
        <v>0</v>
      </c>
      <c r="H210" s="68">
        <f>H212+H214+H216+H218</f>
        <v>0</v>
      </c>
      <c r="I210" s="71">
        <f>I212+I214+I216+I218</f>
        <v>0</v>
      </c>
      <c r="J210"/>
      <c r="K210"/>
      <c r="L210"/>
      <c r="M210"/>
      <c r="N210"/>
      <c r="O210"/>
      <c r="P210"/>
      <c r="Q210"/>
      <c r="R210"/>
      <c r="S210"/>
      <c r="T210" s="353"/>
    </row>
    <row r="211" spans="1:20" ht="12.75" customHeight="1" hidden="1">
      <c r="A211" s="256"/>
      <c r="B211" s="8" t="s">
        <v>32</v>
      </c>
      <c r="C211" s="255">
        <v>1070</v>
      </c>
      <c r="D211" s="255" t="s">
        <v>15</v>
      </c>
      <c r="E211" s="52"/>
      <c r="F211" s="478">
        <f>'[6]бз'!L211</f>
        <v>0</v>
      </c>
      <c r="G211" s="156"/>
      <c r="H211" s="121"/>
      <c r="I211" s="120"/>
      <c r="T211" s="353"/>
    </row>
    <row r="212" spans="1:20" ht="12.75" customHeight="1" hidden="1">
      <c r="A212" s="256"/>
      <c r="B212" s="7"/>
      <c r="C212" s="257">
        <v>1071</v>
      </c>
      <c r="D212" s="257" t="s">
        <v>31</v>
      </c>
      <c r="E212" s="52"/>
      <c r="F212" s="479">
        <f>'[6]бз'!L212</f>
        <v>0</v>
      </c>
      <c r="G212" s="160">
        <f>'[6]бз'!M212</f>
        <v>0</v>
      </c>
      <c r="H212" s="122"/>
      <c r="I212" s="125"/>
      <c r="T212" s="353"/>
    </row>
    <row r="213" spans="1:20" ht="12.75" customHeight="1" hidden="1">
      <c r="A213" s="256"/>
      <c r="B213" s="8" t="s">
        <v>33</v>
      </c>
      <c r="C213" s="255">
        <v>1080</v>
      </c>
      <c r="D213" s="255" t="s">
        <v>15</v>
      </c>
      <c r="E213" s="52"/>
      <c r="F213" s="478">
        <f>'[6]бз'!L213</f>
        <v>0</v>
      </c>
      <c r="G213" s="156"/>
      <c r="H213" s="121"/>
      <c r="I213" s="120"/>
      <c r="T213" s="353"/>
    </row>
    <row r="214" spans="1:20" ht="12.75" customHeight="1" hidden="1">
      <c r="A214" s="256"/>
      <c r="B214" s="7"/>
      <c r="C214" s="257">
        <v>1081</v>
      </c>
      <c r="D214" s="257" t="s">
        <v>31</v>
      </c>
      <c r="E214" s="52"/>
      <c r="F214" s="479">
        <f>'[6]бз'!L214</f>
        <v>0</v>
      </c>
      <c r="G214" s="160">
        <f>'[6]бз'!M214</f>
        <v>0</v>
      </c>
      <c r="H214" s="122"/>
      <c r="I214" s="125"/>
      <c r="T214" s="353"/>
    </row>
    <row r="215" spans="1:20" ht="12.75" customHeight="1" hidden="1">
      <c r="A215" s="256"/>
      <c r="B215" s="8" t="s">
        <v>34</v>
      </c>
      <c r="C215" s="255">
        <v>1090</v>
      </c>
      <c r="D215" s="255" t="s">
        <v>15</v>
      </c>
      <c r="E215" s="52"/>
      <c r="F215" s="478">
        <f>'[6]бз'!L215</f>
        <v>0</v>
      </c>
      <c r="G215" s="156"/>
      <c r="H215" s="121"/>
      <c r="I215" s="120"/>
      <c r="T215" s="353"/>
    </row>
    <row r="216" spans="1:20" ht="12.75" customHeight="1" hidden="1">
      <c r="A216" s="256"/>
      <c r="B216" s="7"/>
      <c r="C216" s="257">
        <v>1091</v>
      </c>
      <c r="D216" s="257" t="s">
        <v>31</v>
      </c>
      <c r="E216" s="52"/>
      <c r="F216" s="479">
        <f>'[6]бз'!L216</f>
        <v>0</v>
      </c>
      <c r="G216" s="160">
        <f>'[6]бз'!M216</f>
        <v>0</v>
      </c>
      <c r="H216" s="122"/>
      <c r="I216" s="125"/>
      <c r="T216" s="353"/>
    </row>
    <row r="217" spans="1:20" ht="12.75" customHeight="1" hidden="1">
      <c r="A217" s="256"/>
      <c r="B217" s="8" t="s">
        <v>35</v>
      </c>
      <c r="C217" s="255">
        <v>1100</v>
      </c>
      <c r="D217" s="255" t="s">
        <v>15</v>
      </c>
      <c r="E217" s="52"/>
      <c r="F217" s="478">
        <f>'[6]бз'!L217</f>
        <v>0</v>
      </c>
      <c r="G217" s="156"/>
      <c r="H217" s="121"/>
      <c r="I217" s="120"/>
      <c r="T217" s="353"/>
    </row>
    <row r="218" spans="1:20" ht="12.75" customHeight="1" hidden="1">
      <c r="A218" s="256"/>
      <c r="B218" s="7"/>
      <c r="C218" s="257">
        <v>1101</v>
      </c>
      <c r="D218" s="257" t="s">
        <v>31</v>
      </c>
      <c r="E218" s="52"/>
      <c r="F218" s="479">
        <f>'[6]бз'!L218</f>
        <v>0</v>
      </c>
      <c r="G218" s="160">
        <f>'[6]бз'!M218</f>
        <v>0</v>
      </c>
      <c r="H218" s="122"/>
      <c r="I218" s="125"/>
      <c r="T218" s="353"/>
    </row>
    <row r="219" spans="1:20" ht="12.75" customHeight="1" hidden="1">
      <c r="A219" s="148" t="s">
        <v>36</v>
      </c>
      <c r="B219" s="149" t="s">
        <v>37</v>
      </c>
      <c r="C219" s="150">
        <v>1110</v>
      </c>
      <c r="D219" s="258" t="s">
        <v>15</v>
      </c>
      <c r="E219" s="151"/>
      <c r="F219" s="476">
        <f>F221+F227+F229+F231+F233+F235</f>
        <v>0</v>
      </c>
      <c r="G219" s="139"/>
      <c r="H219" s="79">
        <f>H221+H227+H229+H231+H233+H235</f>
        <v>0</v>
      </c>
      <c r="I219" s="140"/>
      <c r="T219" s="353"/>
    </row>
    <row r="220" spans="1:20" ht="12.75" customHeight="1" hidden="1">
      <c r="A220" s="148"/>
      <c r="B220" s="152" t="s">
        <v>38</v>
      </c>
      <c r="C220" s="153">
        <v>1111</v>
      </c>
      <c r="D220" s="259" t="s">
        <v>31</v>
      </c>
      <c r="E220" s="151"/>
      <c r="F220" s="477">
        <f>F222+F228+F230+F232+F234+F236</f>
        <v>0</v>
      </c>
      <c r="G220" s="83">
        <f>G222+G228+G230+G232+G234+G236</f>
        <v>0</v>
      </c>
      <c r="H220" s="84">
        <f>H222+H228+H230+H232+H234+H236</f>
        <v>0</v>
      </c>
      <c r="I220" s="85">
        <f>I222+I228+I230+I232+I234+I236</f>
        <v>0</v>
      </c>
      <c r="T220" s="353"/>
    </row>
    <row r="221" spans="1:20" s="249" customFormat="1" ht="12.75" customHeight="1" hidden="1">
      <c r="A221" s="260"/>
      <c r="B221" s="154" t="s">
        <v>39</v>
      </c>
      <c r="C221" s="258">
        <v>1120</v>
      </c>
      <c r="D221" s="258" t="s">
        <v>15</v>
      </c>
      <c r="E221" s="119"/>
      <c r="F221" s="478">
        <f>F223+F225</f>
        <v>0</v>
      </c>
      <c r="G221" s="156"/>
      <c r="H221" s="157">
        <f>H223+H225</f>
        <v>0</v>
      </c>
      <c r="I221" s="120"/>
      <c r="J221"/>
      <c r="K221"/>
      <c r="L221"/>
      <c r="M221"/>
      <c r="N221"/>
      <c r="O221"/>
      <c r="P221"/>
      <c r="Q221"/>
      <c r="R221"/>
      <c r="S221"/>
      <c r="T221" s="353"/>
    </row>
    <row r="222" spans="1:20" s="249" customFormat="1" ht="12.75" customHeight="1" hidden="1">
      <c r="A222" s="260"/>
      <c r="B222" s="158"/>
      <c r="C222" s="259">
        <v>1121</v>
      </c>
      <c r="D222" s="259" t="s">
        <v>31</v>
      </c>
      <c r="E222" s="119"/>
      <c r="F222" s="479">
        <f>F224+F226</f>
        <v>0</v>
      </c>
      <c r="G222" s="160">
        <f>G224+G226</f>
        <v>0</v>
      </c>
      <c r="H222" s="161">
        <f>H224+H226</f>
        <v>0</v>
      </c>
      <c r="I222" s="215">
        <f>I224+I226</f>
        <v>0</v>
      </c>
      <c r="J222"/>
      <c r="K222"/>
      <c r="L222"/>
      <c r="M222"/>
      <c r="N222"/>
      <c r="O222"/>
      <c r="P222"/>
      <c r="Q222"/>
      <c r="R222"/>
      <c r="S222"/>
      <c r="T222" s="353"/>
    </row>
    <row r="223" spans="1:20" s="129" customFormat="1" ht="12.75" customHeight="1" hidden="1">
      <c r="A223" s="126"/>
      <c r="B223" s="130" t="s">
        <v>40</v>
      </c>
      <c r="C223" s="138">
        <v>1130</v>
      </c>
      <c r="D223" s="138" t="s">
        <v>15</v>
      </c>
      <c r="E223" s="127"/>
      <c r="F223" s="496">
        <f>'[6]бз'!L223</f>
        <v>0</v>
      </c>
      <c r="G223" s="416"/>
      <c r="H223" s="135"/>
      <c r="I223" s="128"/>
      <c r="J223"/>
      <c r="K223"/>
      <c r="L223"/>
      <c r="M223"/>
      <c r="N223"/>
      <c r="O223"/>
      <c r="P223"/>
      <c r="Q223"/>
      <c r="R223"/>
      <c r="S223"/>
      <c r="T223" s="353"/>
    </row>
    <row r="224" spans="1:20" s="129" customFormat="1" ht="12.75" customHeight="1" hidden="1">
      <c r="A224" s="126"/>
      <c r="B224" s="131"/>
      <c r="C224" s="132">
        <v>1131</v>
      </c>
      <c r="D224" s="132" t="s">
        <v>31</v>
      </c>
      <c r="E224" s="127"/>
      <c r="F224" s="497">
        <f>'[6]бз'!L224</f>
        <v>0</v>
      </c>
      <c r="G224" s="419">
        <f>'[6]бз'!M224</f>
        <v>0</v>
      </c>
      <c r="H224" s="133"/>
      <c r="I224" s="134"/>
      <c r="J224"/>
      <c r="K224"/>
      <c r="L224"/>
      <c r="M224"/>
      <c r="N224"/>
      <c r="O224"/>
      <c r="P224"/>
      <c r="Q224"/>
      <c r="R224"/>
      <c r="S224"/>
      <c r="T224" s="353"/>
    </row>
    <row r="225" spans="1:20" s="129" customFormat="1" ht="12.75" customHeight="1" hidden="1">
      <c r="A225" s="126"/>
      <c r="B225" s="130" t="s">
        <v>41</v>
      </c>
      <c r="C225" s="138">
        <v>1140</v>
      </c>
      <c r="D225" s="138" t="s">
        <v>15</v>
      </c>
      <c r="E225" s="127"/>
      <c r="F225" s="496">
        <f>'[6]бз'!L225</f>
        <v>0</v>
      </c>
      <c r="G225" s="416"/>
      <c r="H225" s="135"/>
      <c r="I225" s="128"/>
      <c r="J225"/>
      <c r="K225"/>
      <c r="L225"/>
      <c r="M225"/>
      <c r="N225"/>
      <c r="O225"/>
      <c r="P225"/>
      <c r="Q225"/>
      <c r="R225"/>
      <c r="S225"/>
      <c r="T225" s="353"/>
    </row>
    <row r="226" spans="1:20" s="129" customFormat="1" ht="12.75" customHeight="1" hidden="1">
      <c r="A226" s="126"/>
      <c r="B226" s="131"/>
      <c r="C226" s="132">
        <v>1141</v>
      </c>
      <c r="D226" s="132" t="s">
        <v>31</v>
      </c>
      <c r="E226" s="127"/>
      <c r="F226" s="497">
        <f>'[6]бз'!L226</f>
        <v>0</v>
      </c>
      <c r="G226" s="419">
        <f>'[6]бз'!M226</f>
        <v>0</v>
      </c>
      <c r="H226" s="133"/>
      <c r="I226" s="134"/>
      <c r="J226"/>
      <c r="K226"/>
      <c r="L226"/>
      <c r="M226"/>
      <c r="N226"/>
      <c r="O226"/>
      <c r="P226"/>
      <c r="Q226"/>
      <c r="R226"/>
      <c r="S226"/>
      <c r="T226" s="353"/>
    </row>
    <row r="227" spans="1:20" ht="12.75" customHeight="1" hidden="1">
      <c r="A227" s="256"/>
      <c r="B227" s="8" t="s">
        <v>42</v>
      </c>
      <c r="C227" s="255">
        <v>1150</v>
      </c>
      <c r="D227" s="255" t="s">
        <v>15</v>
      </c>
      <c r="E227" s="52"/>
      <c r="F227" s="478">
        <f>'[6]бз'!L227</f>
        <v>0</v>
      </c>
      <c r="G227" s="156"/>
      <c r="H227" s="124"/>
      <c r="I227" s="120"/>
      <c r="T227" s="353"/>
    </row>
    <row r="228" spans="1:20" ht="12.75" customHeight="1" hidden="1">
      <c r="A228" s="256"/>
      <c r="B228" s="7"/>
      <c r="C228" s="257">
        <v>1151</v>
      </c>
      <c r="D228" s="257" t="s">
        <v>31</v>
      </c>
      <c r="E228" s="52"/>
      <c r="F228" s="479">
        <f>'[6]бз'!L228</f>
        <v>0</v>
      </c>
      <c r="G228" s="160">
        <f>'[6]бз'!M228</f>
        <v>0</v>
      </c>
      <c r="H228" s="123"/>
      <c r="I228" s="125"/>
      <c r="T228" s="353"/>
    </row>
    <row r="229" spans="1:20" ht="12.75" customHeight="1" hidden="1">
      <c r="A229" s="256"/>
      <c r="B229" s="8" t="s">
        <v>43</v>
      </c>
      <c r="C229" s="255">
        <v>1160</v>
      </c>
      <c r="D229" s="255" t="s">
        <v>15</v>
      </c>
      <c r="E229" s="52"/>
      <c r="F229" s="478">
        <f>'[6]бз'!L229</f>
        <v>0</v>
      </c>
      <c r="G229" s="156"/>
      <c r="H229" s="124"/>
      <c r="I229" s="120"/>
      <c r="T229" s="353"/>
    </row>
    <row r="230" spans="1:20" ht="12.75" customHeight="1" hidden="1">
      <c r="A230" s="256"/>
      <c r="B230" s="7"/>
      <c r="C230" s="257">
        <v>1161</v>
      </c>
      <c r="D230" s="257" t="s">
        <v>31</v>
      </c>
      <c r="E230" s="52"/>
      <c r="F230" s="479">
        <f>'[6]бз'!L230</f>
        <v>0</v>
      </c>
      <c r="G230" s="160">
        <f>'[6]бз'!M230</f>
        <v>0</v>
      </c>
      <c r="H230" s="123"/>
      <c r="I230" s="125"/>
      <c r="T230" s="353"/>
    </row>
    <row r="231" spans="1:20" ht="12.75" customHeight="1" hidden="1">
      <c r="A231" s="256"/>
      <c r="B231" s="8" t="s">
        <v>44</v>
      </c>
      <c r="C231" s="255">
        <v>1170</v>
      </c>
      <c r="D231" s="255" t="s">
        <v>15</v>
      </c>
      <c r="E231" s="52"/>
      <c r="F231" s="478">
        <f>'[6]бз'!L231</f>
        <v>0</v>
      </c>
      <c r="G231" s="156"/>
      <c r="H231" s="124"/>
      <c r="I231" s="120"/>
      <c r="T231" s="353"/>
    </row>
    <row r="232" spans="1:20" ht="12.75" customHeight="1" hidden="1">
      <c r="A232" s="256"/>
      <c r="B232" s="7"/>
      <c r="C232" s="257">
        <v>1171</v>
      </c>
      <c r="D232" s="257" t="s">
        <v>31</v>
      </c>
      <c r="E232" s="52"/>
      <c r="F232" s="479">
        <f>'[6]бз'!L232</f>
        <v>0</v>
      </c>
      <c r="G232" s="160">
        <f>'[6]бз'!M232</f>
        <v>0</v>
      </c>
      <c r="H232" s="123"/>
      <c r="I232" s="125"/>
      <c r="T232" s="353"/>
    </row>
    <row r="233" spans="1:20" ht="12.75" customHeight="1" hidden="1">
      <c r="A233" s="256"/>
      <c r="B233" s="8" t="s">
        <v>45</v>
      </c>
      <c r="C233" s="255">
        <v>1180</v>
      </c>
      <c r="D233" s="255" t="s">
        <v>15</v>
      </c>
      <c r="E233" s="52"/>
      <c r="F233" s="478">
        <f>'[6]бз'!L233</f>
        <v>0</v>
      </c>
      <c r="G233" s="156"/>
      <c r="H233" s="124"/>
      <c r="I233" s="120"/>
      <c r="T233" s="353"/>
    </row>
    <row r="234" spans="1:20" ht="12.75" customHeight="1" hidden="1">
      <c r="A234" s="256"/>
      <c r="B234" s="7"/>
      <c r="C234" s="257">
        <v>1181</v>
      </c>
      <c r="D234" s="257" t="s">
        <v>31</v>
      </c>
      <c r="E234" s="52"/>
      <c r="F234" s="479">
        <f>'[6]бз'!L234</f>
        <v>0</v>
      </c>
      <c r="G234" s="160">
        <f>'[6]бз'!M234</f>
        <v>0</v>
      </c>
      <c r="H234" s="123"/>
      <c r="I234" s="125"/>
      <c r="T234" s="353"/>
    </row>
    <row r="235" spans="1:20" ht="12.75" customHeight="1" hidden="1">
      <c r="A235" s="256"/>
      <c r="B235" s="8" t="s">
        <v>46</v>
      </c>
      <c r="C235" s="255">
        <v>1190</v>
      </c>
      <c r="D235" s="255" t="s">
        <v>15</v>
      </c>
      <c r="E235" s="52"/>
      <c r="F235" s="478">
        <f>'[6]бз'!L235</f>
        <v>0</v>
      </c>
      <c r="G235" s="156"/>
      <c r="H235" s="124"/>
      <c r="I235" s="120"/>
      <c r="T235" s="353"/>
    </row>
    <row r="236" spans="1:20" ht="12.75" customHeight="1" hidden="1">
      <c r="A236" s="256"/>
      <c r="B236" s="7"/>
      <c r="C236" s="257">
        <v>1191</v>
      </c>
      <c r="D236" s="257" t="s">
        <v>31</v>
      </c>
      <c r="E236" s="52"/>
      <c r="F236" s="479">
        <f>'[6]бз'!L236</f>
        <v>0</v>
      </c>
      <c r="G236" s="160">
        <f>'[6]бз'!M236</f>
        <v>0</v>
      </c>
      <c r="H236" s="123"/>
      <c r="I236" s="125"/>
      <c r="T236" s="353"/>
    </row>
    <row r="237" spans="1:20" ht="12.75" customHeight="1" hidden="1">
      <c r="A237" s="254">
        <v>3</v>
      </c>
      <c r="B237" s="12" t="s">
        <v>47</v>
      </c>
      <c r="C237" s="9">
        <v>1200</v>
      </c>
      <c r="D237" s="255" t="s">
        <v>15</v>
      </c>
      <c r="E237" s="52"/>
      <c r="F237" s="476">
        <f>'[6]бз'!L237</f>
        <v>0</v>
      </c>
      <c r="G237" s="139"/>
      <c r="H237" s="78"/>
      <c r="I237" s="140"/>
      <c r="T237" s="353"/>
    </row>
    <row r="238" spans="1:20" ht="12.75" customHeight="1" hidden="1">
      <c r="A238" s="256"/>
      <c r="B238" s="10"/>
      <c r="C238" s="11">
        <v>1201</v>
      </c>
      <c r="D238" s="257" t="s">
        <v>31</v>
      </c>
      <c r="E238" s="52"/>
      <c r="F238" s="477">
        <f>'[6]бз'!L238</f>
        <v>0</v>
      </c>
      <c r="G238" s="83">
        <f>'[6]бз'!M238</f>
        <v>0</v>
      </c>
      <c r="H238" s="81"/>
      <c r="I238" s="82"/>
      <c r="T238" s="353"/>
    </row>
    <row r="239" spans="1:20" s="385" customFormat="1" ht="12.75" customHeight="1" hidden="1">
      <c r="A239" s="366"/>
      <c r="B239" s="164"/>
      <c r="C239" s="367"/>
      <c r="D239" s="368"/>
      <c r="E239" s="369"/>
      <c r="F239" s="498"/>
      <c r="G239" s="168"/>
      <c r="H239" s="1150"/>
      <c r="I239" s="1151"/>
      <c r="J239"/>
      <c r="K239"/>
      <c r="L239"/>
      <c r="M239"/>
      <c r="N239"/>
      <c r="O239"/>
      <c r="P239"/>
      <c r="Q239"/>
      <c r="R239"/>
      <c r="S239"/>
      <c r="T239" s="353"/>
    </row>
    <row r="240" spans="1:20" s="385" customFormat="1" ht="12.75" customHeight="1" hidden="1">
      <c r="A240" s="372"/>
      <c r="B240" s="170"/>
      <c r="C240" s="373"/>
      <c r="D240" s="374"/>
      <c r="E240" s="369"/>
      <c r="F240" s="499"/>
      <c r="G240" s="173"/>
      <c r="H240" s="1150"/>
      <c r="I240" s="1151"/>
      <c r="J240"/>
      <c r="K240"/>
      <c r="L240"/>
      <c r="M240"/>
      <c r="N240"/>
      <c r="O240"/>
      <c r="P240"/>
      <c r="Q240"/>
      <c r="R240"/>
      <c r="S240"/>
      <c r="T240" s="353"/>
    </row>
    <row r="241" spans="1:20" s="249" customFormat="1" ht="12.75" customHeight="1" hidden="1">
      <c r="A241" s="266">
        <v>5</v>
      </c>
      <c r="B241" s="163" t="s">
        <v>48</v>
      </c>
      <c r="C241" s="266">
        <v>1210</v>
      </c>
      <c r="D241" s="266" t="s">
        <v>19</v>
      </c>
      <c r="E241" s="119"/>
      <c r="F241" s="475">
        <f>SUM(F242:F245)</f>
        <v>0</v>
      </c>
      <c r="G241" s="69">
        <f>SUM(G242:G245)</f>
        <v>0</v>
      </c>
      <c r="H241" s="70">
        <f>SUM(H242:H245)</f>
        <v>0</v>
      </c>
      <c r="I241" s="71">
        <f>SUM(I242:I245)</f>
        <v>0</v>
      </c>
      <c r="J241"/>
      <c r="K241"/>
      <c r="L241"/>
      <c r="M241"/>
      <c r="N241"/>
      <c r="O241"/>
      <c r="P241"/>
      <c r="Q241"/>
      <c r="R241"/>
      <c r="S241"/>
      <c r="T241" s="353"/>
    </row>
    <row r="242" spans="1:20" ht="12.75" customHeight="1" hidden="1">
      <c r="A242" s="267"/>
      <c r="B242" s="909"/>
      <c r="C242" s="268"/>
      <c r="D242" s="268"/>
      <c r="E242" s="52"/>
      <c r="F242" s="500"/>
      <c r="G242" s="422"/>
      <c r="H242" s="95"/>
      <c r="I242" s="96"/>
      <c r="T242" s="353"/>
    </row>
    <row r="243" spans="1:20" ht="12.75" customHeight="1" hidden="1">
      <c r="A243" s="267"/>
      <c r="B243" s="909"/>
      <c r="C243" s="268"/>
      <c r="D243" s="268"/>
      <c r="E243" s="52"/>
      <c r="F243" s="500"/>
      <c r="G243" s="422"/>
      <c r="H243" s="95"/>
      <c r="I243" s="96"/>
      <c r="T243" s="353"/>
    </row>
    <row r="244" spans="1:20" ht="12.75" customHeight="1" hidden="1">
      <c r="A244" s="267"/>
      <c r="B244" s="909"/>
      <c r="C244" s="268"/>
      <c r="D244" s="268"/>
      <c r="E244" s="52"/>
      <c r="F244" s="500"/>
      <c r="G244" s="422"/>
      <c r="H244" s="95"/>
      <c r="I244" s="96"/>
      <c r="T244" s="353"/>
    </row>
    <row r="245" spans="1:20" ht="13.5" customHeight="1" hidden="1" thickBot="1">
      <c r="A245" s="267"/>
      <c r="B245" s="909"/>
      <c r="C245" s="268">
        <v>1201</v>
      </c>
      <c r="D245" s="268"/>
      <c r="E245" s="52"/>
      <c r="F245" s="500"/>
      <c r="G245" s="422"/>
      <c r="H245" s="95"/>
      <c r="I245" s="96"/>
      <c r="T245" s="353"/>
    </row>
    <row r="246" spans="1:20" ht="15.75" customHeight="1" hidden="1" thickBot="1">
      <c r="A246" s="269"/>
      <c r="B246" s="179" t="s">
        <v>136</v>
      </c>
      <c r="C246" s="270">
        <v>1220</v>
      </c>
      <c r="D246" s="271" t="s">
        <v>19</v>
      </c>
      <c r="E246" s="119"/>
      <c r="F246" s="471"/>
      <c r="G246" s="73">
        <f>G241+G238+G220+G210</f>
        <v>0</v>
      </c>
      <c r="H246" s="147"/>
      <c r="I246" s="472">
        <f>I241+I238+I220+I210</f>
        <v>0</v>
      </c>
      <c r="T246" s="353"/>
    </row>
    <row r="247" spans="1:20" ht="12.75" customHeight="1" hidden="1">
      <c r="A247" s="256" t="s">
        <v>26</v>
      </c>
      <c r="B247" s="8" t="s">
        <v>50</v>
      </c>
      <c r="C247" s="255">
        <v>1230</v>
      </c>
      <c r="D247" s="255" t="s">
        <v>15</v>
      </c>
      <c r="E247" s="52"/>
      <c r="F247" s="501">
        <f>'[6]бз'!L247</f>
        <v>0</v>
      </c>
      <c r="G247" s="156"/>
      <c r="H247" s="200"/>
      <c r="I247" s="120"/>
      <c r="T247" s="353"/>
    </row>
    <row r="248" spans="1:20" ht="12.75" customHeight="1" hidden="1">
      <c r="A248" s="256"/>
      <c r="B248" s="7"/>
      <c r="C248" s="257">
        <v>1231</v>
      </c>
      <c r="D248" s="257" t="s">
        <v>31</v>
      </c>
      <c r="E248" s="52"/>
      <c r="F248" s="502">
        <f>'[6]бз'!L248</f>
        <v>0</v>
      </c>
      <c r="G248" s="503">
        <f>'[6]бз'!M248</f>
        <v>0</v>
      </c>
      <c r="H248" s="483"/>
      <c r="I248" s="484"/>
      <c r="T248" s="353"/>
    </row>
    <row r="249" spans="1:20" s="253" customFormat="1" ht="15.75" customHeight="1" hidden="1">
      <c r="A249" s="87"/>
      <c r="B249" s="13" t="s">
        <v>171</v>
      </c>
      <c r="C249" s="74"/>
      <c r="D249" s="88"/>
      <c r="E249" s="74"/>
      <c r="F249" s="495">
        <f>'[6]бз'!L249</f>
        <v>0</v>
      </c>
      <c r="G249" s="348">
        <f>'[6]бз'!M249</f>
        <v>0</v>
      </c>
      <c r="H249" s="74"/>
      <c r="I249" s="473"/>
      <c r="J249"/>
      <c r="K249"/>
      <c r="L249"/>
      <c r="M249"/>
      <c r="N249"/>
      <c r="O249"/>
      <c r="P249"/>
      <c r="Q249"/>
      <c r="R249"/>
      <c r="S249"/>
      <c r="T249" s="350"/>
    </row>
    <row r="250" spans="1:20" ht="38.25" customHeight="1" hidden="1">
      <c r="A250" s="272">
        <v>1</v>
      </c>
      <c r="B250" s="14" t="s">
        <v>51</v>
      </c>
      <c r="C250" s="273">
        <v>1240</v>
      </c>
      <c r="D250" s="273" t="s">
        <v>15</v>
      </c>
      <c r="E250" s="52"/>
      <c r="F250" s="474">
        <f>'[6]бз'!L250</f>
        <v>0</v>
      </c>
      <c r="G250" s="91">
        <f>'[6]бз'!M250</f>
        <v>0</v>
      </c>
      <c r="H250" s="89"/>
      <c r="I250" s="90"/>
      <c r="T250" s="353"/>
    </row>
    <row r="251" spans="1:20" ht="12.75" customHeight="1" hidden="1">
      <c r="A251" s="267">
        <v>2</v>
      </c>
      <c r="B251" s="15" t="s">
        <v>52</v>
      </c>
      <c r="C251" s="267">
        <v>1250</v>
      </c>
      <c r="D251" s="267" t="s">
        <v>15</v>
      </c>
      <c r="E251" s="52"/>
      <c r="F251" s="475">
        <f>'[6]бз'!L251</f>
        <v>0</v>
      </c>
      <c r="G251" s="69">
        <f>'[6]бз'!M251</f>
        <v>0</v>
      </c>
      <c r="H251" s="66"/>
      <c r="I251" s="67"/>
      <c r="T251" s="353"/>
    </row>
    <row r="252" spans="1:20" ht="12.75" customHeight="1" hidden="1">
      <c r="A252" s="273">
        <v>3</v>
      </c>
      <c r="B252" s="16" t="s">
        <v>53</v>
      </c>
      <c r="C252" s="273">
        <v>1260</v>
      </c>
      <c r="D252" s="273" t="s">
        <v>31</v>
      </c>
      <c r="E252" s="52"/>
      <c r="F252" s="475">
        <f>'[6]бз'!L252</f>
        <v>0</v>
      </c>
      <c r="G252" s="69">
        <f>'[6]бз'!M252</f>
        <v>0</v>
      </c>
      <c r="H252" s="66"/>
      <c r="I252" s="67"/>
      <c r="T252" s="353"/>
    </row>
    <row r="253" spans="1:20" ht="12.75" customHeight="1" hidden="1">
      <c r="A253" s="273">
        <v>4</v>
      </c>
      <c r="B253" s="16" t="s">
        <v>54</v>
      </c>
      <c r="C253" s="273">
        <v>1270</v>
      </c>
      <c r="D253" s="273" t="s">
        <v>19</v>
      </c>
      <c r="E253" s="52"/>
      <c r="F253" s="475">
        <f>'[6]бз'!L253</f>
        <v>0</v>
      </c>
      <c r="G253" s="69">
        <f>'[6]бз'!M253</f>
        <v>0</v>
      </c>
      <c r="H253" s="66"/>
      <c r="I253" s="67"/>
      <c r="T253" s="353"/>
    </row>
    <row r="254" spans="1:20" ht="12.75" customHeight="1" hidden="1">
      <c r="A254" s="274">
        <v>5</v>
      </c>
      <c r="B254" s="175" t="s">
        <v>48</v>
      </c>
      <c r="C254" s="248">
        <v>1280</v>
      </c>
      <c r="D254" s="248" t="s">
        <v>19</v>
      </c>
      <c r="E254" s="119"/>
      <c r="F254" s="475">
        <f>SUM(F255:F256)</f>
        <v>0</v>
      </c>
      <c r="G254" s="69">
        <f>SUM(G255:G256)</f>
        <v>0</v>
      </c>
      <c r="H254" s="70">
        <f>SUM(H255:H256)</f>
        <v>0</v>
      </c>
      <c r="I254" s="71">
        <f>SUM(I255:I256)</f>
        <v>0</v>
      </c>
      <c r="T254" s="353"/>
    </row>
    <row r="255" spans="1:20" ht="23.25" customHeight="1" hidden="1">
      <c r="A255" s="275"/>
      <c r="B255" s="177" t="s">
        <v>55</v>
      </c>
      <c r="C255" s="276">
        <v>1281</v>
      </c>
      <c r="D255" s="277" t="s">
        <v>56</v>
      </c>
      <c r="E255" s="94"/>
      <c r="F255" s="504">
        <f>'[6]бз'!L255</f>
        <v>0</v>
      </c>
      <c r="G255" s="433">
        <f>'[6]бз'!M255</f>
        <v>0</v>
      </c>
      <c r="H255" s="141"/>
      <c r="I255" s="142"/>
      <c r="T255" s="353"/>
    </row>
    <row r="256" spans="1:20" ht="13.5" customHeight="1" hidden="1" thickBot="1">
      <c r="A256" s="256"/>
      <c r="B256" s="176" t="s">
        <v>57</v>
      </c>
      <c r="C256" s="278">
        <v>1282</v>
      </c>
      <c r="D256" s="279" t="s">
        <v>56</v>
      </c>
      <c r="E256" s="94"/>
      <c r="F256" s="505">
        <f>'[6]бз'!L256</f>
        <v>0</v>
      </c>
      <c r="G256" s="436">
        <f>'[6]бз'!M256</f>
        <v>0</v>
      </c>
      <c r="H256" s="143"/>
      <c r="I256" s="144"/>
      <c r="T256" s="353"/>
    </row>
    <row r="257" spans="1:20" ht="15.75" customHeight="1" hidden="1" thickBot="1">
      <c r="A257" s="269"/>
      <c r="B257" s="179" t="s">
        <v>137</v>
      </c>
      <c r="C257" s="270">
        <v>1290</v>
      </c>
      <c r="D257" s="271" t="s">
        <v>19</v>
      </c>
      <c r="E257" s="119"/>
      <c r="F257" s="485"/>
      <c r="G257" s="486">
        <f>SUM(G250:G254)</f>
        <v>0</v>
      </c>
      <c r="H257" s="487"/>
      <c r="I257" s="488">
        <f>SUM(I250:I254)</f>
        <v>0</v>
      </c>
      <c r="T257" s="353"/>
    </row>
    <row r="258" spans="1:20" s="253" customFormat="1" ht="45" customHeight="1" hidden="1">
      <c r="A258" s="87"/>
      <c r="B258" s="178" t="s">
        <v>138</v>
      </c>
      <c r="C258" s="74"/>
      <c r="D258" s="88"/>
      <c r="E258" s="74"/>
      <c r="F258" s="495"/>
      <c r="G258" s="348"/>
      <c r="H258" s="74"/>
      <c r="I258" s="473"/>
      <c r="J258"/>
      <c r="K258"/>
      <c r="L258"/>
      <c r="M258"/>
      <c r="N258"/>
      <c r="O258"/>
      <c r="P258"/>
      <c r="Q258"/>
      <c r="R258"/>
      <c r="S258"/>
      <c r="T258" s="350"/>
    </row>
    <row r="259" spans="1:20" ht="12.75" customHeight="1" hidden="1">
      <c r="A259" s="280">
        <v>1</v>
      </c>
      <c r="B259" s="281" t="s">
        <v>60</v>
      </c>
      <c r="C259" s="282">
        <v>1300</v>
      </c>
      <c r="D259" s="266" t="s">
        <v>15</v>
      </c>
      <c r="E259" s="119"/>
      <c r="F259" s="474">
        <f>SUM(F260:F261)</f>
        <v>0</v>
      </c>
      <c r="G259" s="91">
        <f>SUM(G260:G261)</f>
        <v>0</v>
      </c>
      <c r="H259" s="76">
        <f>SUM(H260:H261)</f>
        <v>0</v>
      </c>
      <c r="I259" s="92">
        <f>SUM(I260:I261)</f>
        <v>0</v>
      </c>
      <c r="T259" s="353"/>
    </row>
    <row r="260" spans="1:20" ht="12.75" customHeight="1" hidden="1">
      <c r="A260" s="256"/>
      <c r="B260" s="283" t="s">
        <v>61</v>
      </c>
      <c r="C260" s="284">
        <v>1301</v>
      </c>
      <c r="D260" s="285" t="s">
        <v>15</v>
      </c>
      <c r="E260" s="94"/>
      <c r="F260" s="505">
        <f>'[6]бз'!L260</f>
        <v>0</v>
      </c>
      <c r="G260" s="436">
        <f>'[6]бз'!M260</f>
        <v>0</v>
      </c>
      <c r="H260" s="143"/>
      <c r="I260" s="144"/>
      <c r="T260" s="353"/>
    </row>
    <row r="261" spans="1:20" ht="12.75" customHeight="1" hidden="1">
      <c r="A261" s="256"/>
      <c r="B261" s="286" t="s">
        <v>62</v>
      </c>
      <c r="C261" s="284">
        <v>1302</v>
      </c>
      <c r="D261" s="285" t="s">
        <v>15</v>
      </c>
      <c r="E261" s="94"/>
      <c r="F261" s="505">
        <f>'[6]бз'!L261</f>
        <v>0</v>
      </c>
      <c r="G261" s="436">
        <f>'[6]бз'!M261</f>
        <v>0</v>
      </c>
      <c r="H261" s="143"/>
      <c r="I261" s="144"/>
      <c r="T261" s="353"/>
    </row>
    <row r="262" spans="1:20" ht="12.75" customHeight="1" hidden="1">
      <c r="A262" s="237">
        <v>2</v>
      </c>
      <c r="B262" s="287" t="s">
        <v>63</v>
      </c>
      <c r="C262" s="288">
        <v>1310</v>
      </c>
      <c r="D262" s="273" t="s">
        <v>15</v>
      </c>
      <c r="E262" s="52"/>
      <c r="F262" s="475">
        <f>'[6]бз'!L262</f>
        <v>0</v>
      </c>
      <c r="G262" s="69">
        <f>'[6]бз'!M262</f>
        <v>0</v>
      </c>
      <c r="H262" s="66"/>
      <c r="I262" s="67"/>
      <c r="T262" s="353"/>
    </row>
    <row r="263" spans="1:20" ht="12.75" customHeight="1" hidden="1">
      <c r="A263" s="17">
        <v>3</v>
      </c>
      <c r="B263" s="287" t="s">
        <v>64</v>
      </c>
      <c r="C263" s="250">
        <v>1320</v>
      </c>
      <c r="D263" s="273" t="s">
        <v>15</v>
      </c>
      <c r="E263" s="52"/>
      <c r="F263" s="475">
        <f>'[6]бз'!L263</f>
        <v>0</v>
      </c>
      <c r="G263" s="69">
        <f>'[6]бз'!M263</f>
        <v>0</v>
      </c>
      <c r="H263" s="66"/>
      <c r="I263" s="67"/>
      <c r="T263" s="353"/>
    </row>
    <row r="264" spans="1:20" ht="12.75" customHeight="1" hidden="1">
      <c r="A264" s="254">
        <v>4</v>
      </c>
      <c r="B264" s="287" t="s">
        <v>65</v>
      </c>
      <c r="C264" s="289">
        <v>1330</v>
      </c>
      <c r="D264" s="273" t="s">
        <v>15</v>
      </c>
      <c r="E264" s="52"/>
      <c r="F264" s="475">
        <f>'[6]бз'!L264</f>
        <v>0</v>
      </c>
      <c r="G264" s="69">
        <f>'[6]бз'!M264</f>
        <v>0</v>
      </c>
      <c r="H264" s="66"/>
      <c r="I264" s="67"/>
      <c r="T264" s="353"/>
    </row>
    <row r="265" spans="1:20" ht="12.75" customHeight="1" hidden="1">
      <c r="A265" s="254">
        <v>5</v>
      </c>
      <c r="B265" s="290" t="s">
        <v>66</v>
      </c>
      <c r="C265" s="273">
        <v>1340</v>
      </c>
      <c r="D265" s="273" t="s">
        <v>15</v>
      </c>
      <c r="E265" s="52"/>
      <c r="F265" s="475">
        <f>'[6]бз'!L265</f>
        <v>0</v>
      </c>
      <c r="G265" s="69">
        <f>'[6]бз'!M265</f>
        <v>0</v>
      </c>
      <c r="H265" s="66"/>
      <c r="I265" s="67"/>
      <c r="T265" s="353"/>
    </row>
    <row r="266" spans="1:20" ht="12.75" customHeight="1" hidden="1">
      <c r="A266" s="237">
        <v>6</v>
      </c>
      <c r="B266" s="291" t="s">
        <v>67</v>
      </c>
      <c r="C266" s="18">
        <v>1350</v>
      </c>
      <c r="D266" s="275" t="s">
        <v>15</v>
      </c>
      <c r="E266" s="52"/>
      <c r="F266" s="475">
        <f>'[6]бз'!L266</f>
        <v>0</v>
      </c>
      <c r="G266" s="69">
        <f>'[6]бз'!M266</f>
        <v>0</v>
      </c>
      <c r="H266" s="66"/>
      <c r="I266" s="67"/>
      <c r="T266" s="353"/>
    </row>
    <row r="267" spans="1:20" ht="25.5" customHeight="1" hidden="1">
      <c r="A267" s="145"/>
      <c r="B267" s="292" t="s">
        <v>68</v>
      </c>
      <c r="C267" s="146">
        <v>1351</v>
      </c>
      <c r="D267" s="285" t="s">
        <v>69</v>
      </c>
      <c r="E267" s="94"/>
      <c r="F267" s="505">
        <f>'[6]бз'!L267</f>
        <v>0</v>
      </c>
      <c r="G267" s="436">
        <f>'[6]бз'!M267</f>
        <v>0</v>
      </c>
      <c r="H267" s="143"/>
      <c r="I267" s="144"/>
      <c r="T267" s="353"/>
    </row>
    <row r="268" spans="1:20" ht="12.75" customHeight="1" hidden="1">
      <c r="A268" s="293">
        <v>7</v>
      </c>
      <c r="B268" s="281" t="s">
        <v>70</v>
      </c>
      <c r="C268" s="294">
        <v>1360</v>
      </c>
      <c r="D268" s="248" t="s">
        <v>71</v>
      </c>
      <c r="E268" s="119"/>
      <c r="F268" s="475">
        <f>SUM(F269:F273)</f>
        <v>0</v>
      </c>
      <c r="G268" s="69">
        <f>SUM(G269:G273)</f>
        <v>0</v>
      </c>
      <c r="H268" s="70">
        <f>SUM(H269:H273)</f>
        <v>0</v>
      </c>
      <c r="I268" s="71">
        <f>SUM(I269:I273)</f>
        <v>0</v>
      </c>
      <c r="T268" s="353"/>
    </row>
    <row r="269" spans="1:20" ht="12.75" customHeight="1" hidden="1">
      <c r="A269" s="254"/>
      <c r="B269" s="295" t="s">
        <v>72</v>
      </c>
      <c r="C269" s="296">
        <v>1361</v>
      </c>
      <c r="D269" s="285" t="s">
        <v>71</v>
      </c>
      <c r="E269" s="94"/>
      <c r="F269" s="505">
        <f>'[6]бз'!L269</f>
        <v>0</v>
      </c>
      <c r="G269" s="436">
        <f>'[6]бз'!M269</f>
        <v>0</v>
      </c>
      <c r="H269" s="143"/>
      <c r="I269" s="144"/>
      <c r="T269" s="353"/>
    </row>
    <row r="270" spans="1:20" ht="12.75" customHeight="1" hidden="1">
      <c r="A270" s="256"/>
      <c r="B270" s="279" t="s">
        <v>73</v>
      </c>
      <c r="C270" s="296">
        <v>1362</v>
      </c>
      <c r="D270" s="285" t="s">
        <v>71</v>
      </c>
      <c r="E270" s="94"/>
      <c r="F270" s="505">
        <f>'[6]бз'!L270</f>
        <v>0</v>
      </c>
      <c r="G270" s="436">
        <f>'[6]бз'!M270</f>
        <v>0</v>
      </c>
      <c r="H270" s="143"/>
      <c r="I270" s="144"/>
      <c r="T270" s="353"/>
    </row>
    <row r="271" spans="1:20" ht="12.75" customHeight="1" hidden="1">
      <c r="A271" s="256"/>
      <c r="B271" s="285" t="s">
        <v>74</v>
      </c>
      <c r="C271" s="296">
        <v>1362</v>
      </c>
      <c r="D271" s="285" t="s">
        <v>71</v>
      </c>
      <c r="E271" s="94"/>
      <c r="F271" s="505">
        <f>'[6]бз'!L271</f>
        <v>0</v>
      </c>
      <c r="G271" s="436">
        <f>'[6]бз'!M271</f>
        <v>0</v>
      </c>
      <c r="H271" s="143"/>
      <c r="I271" s="144"/>
      <c r="T271" s="353"/>
    </row>
    <row r="272" spans="1:20" ht="12.75" customHeight="1" hidden="1">
      <c r="A272" s="239"/>
      <c r="B272" s="285" t="s">
        <v>75</v>
      </c>
      <c r="C272" s="285">
        <v>1364</v>
      </c>
      <c r="D272" s="285" t="s">
        <v>71</v>
      </c>
      <c r="E272" s="94"/>
      <c r="F272" s="505">
        <f>'[6]бз'!L272</f>
        <v>0</v>
      </c>
      <c r="G272" s="436">
        <f>'[6]бз'!M272</f>
        <v>0</v>
      </c>
      <c r="H272" s="143"/>
      <c r="I272" s="144"/>
      <c r="T272" s="353"/>
    </row>
    <row r="273" spans="1:20" ht="12.75" customHeight="1" hidden="1">
      <c r="A273" s="239"/>
      <c r="B273" s="285" t="s">
        <v>76</v>
      </c>
      <c r="C273" s="285">
        <v>1365</v>
      </c>
      <c r="D273" s="285" t="s">
        <v>71</v>
      </c>
      <c r="E273" s="94"/>
      <c r="F273" s="505">
        <f>'[6]бз'!L273</f>
        <v>0</v>
      </c>
      <c r="G273" s="436">
        <f>'[6]бз'!M273</f>
        <v>0</v>
      </c>
      <c r="H273" s="143"/>
      <c r="I273" s="144"/>
      <c r="T273" s="353"/>
    </row>
    <row r="274" spans="1:20" ht="12.75" customHeight="1" hidden="1">
      <c r="A274" s="297">
        <v>8</v>
      </c>
      <c r="B274" s="298" t="s">
        <v>77</v>
      </c>
      <c r="C274" s="255">
        <v>1370</v>
      </c>
      <c r="D274" s="255" t="s">
        <v>15</v>
      </c>
      <c r="E274" s="181"/>
      <c r="F274" s="506">
        <f>'[6]бз'!L274</f>
        <v>0</v>
      </c>
      <c r="G274" s="439"/>
      <c r="H274" s="182"/>
      <c r="I274" s="183"/>
      <c r="T274" s="353"/>
    </row>
    <row r="275" spans="1:20" ht="12.75" customHeight="1" hidden="1">
      <c r="A275" s="299"/>
      <c r="B275" s="240"/>
      <c r="C275" s="267">
        <v>1371</v>
      </c>
      <c r="D275" s="267" t="s">
        <v>78</v>
      </c>
      <c r="E275" s="52"/>
      <c r="F275" s="475">
        <f>'[6]бз'!L275</f>
        <v>0</v>
      </c>
      <c r="G275" s="69">
        <f>'[6]бз'!M275</f>
        <v>0</v>
      </c>
      <c r="H275" s="66"/>
      <c r="I275" s="67"/>
      <c r="T275" s="353"/>
    </row>
    <row r="276" spans="1:20" s="385" customFormat="1" ht="12.75" customHeight="1" hidden="1">
      <c r="A276" s="375">
        <v>9</v>
      </c>
      <c r="B276" s="301" t="s">
        <v>79</v>
      </c>
      <c r="C276" s="376"/>
      <c r="D276" s="377"/>
      <c r="E276" s="378"/>
      <c r="F276" s="507"/>
      <c r="G276" s="186"/>
      <c r="H276" s="1150"/>
      <c r="I276" s="1151"/>
      <c r="J276"/>
      <c r="K276"/>
      <c r="L276"/>
      <c r="M276"/>
      <c r="N276"/>
      <c r="O276"/>
      <c r="P276"/>
      <c r="Q276"/>
      <c r="R276"/>
      <c r="S276"/>
      <c r="T276" s="353"/>
    </row>
    <row r="277" spans="1:20" ht="12.75" customHeight="1" hidden="1">
      <c r="A277" s="237">
        <v>9</v>
      </c>
      <c r="B277" s="287" t="s">
        <v>81</v>
      </c>
      <c r="C277" s="273">
        <v>1380</v>
      </c>
      <c r="D277" s="273" t="s">
        <v>15</v>
      </c>
      <c r="E277" s="97"/>
      <c r="F277" s="508">
        <f>'[6]бз'!L277</f>
        <v>0</v>
      </c>
      <c r="G277" s="442">
        <f>'[6]бз'!M277</f>
        <v>0</v>
      </c>
      <c r="H277" s="93"/>
      <c r="I277" s="98"/>
      <c r="T277" s="353"/>
    </row>
    <row r="278" spans="1:20" ht="12.75" customHeight="1" hidden="1">
      <c r="A278" s="266">
        <v>11</v>
      </c>
      <c r="B278" s="163" t="s">
        <v>48</v>
      </c>
      <c r="C278" s="266">
        <v>1390</v>
      </c>
      <c r="D278" s="266" t="s">
        <v>19</v>
      </c>
      <c r="E278" s="119"/>
      <c r="F278" s="475">
        <f>SUM(F279:F282)</f>
        <v>0</v>
      </c>
      <c r="G278" s="69">
        <f>SUM(G279:G282)</f>
        <v>0</v>
      </c>
      <c r="H278" s="70">
        <f>SUM(H279:H282)</f>
        <v>0</v>
      </c>
      <c r="I278" s="71">
        <f>SUM(I279:I282)</f>
        <v>0</v>
      </c>
      <c r="T278" s="353"/>
    </row>
    <row r="279" spans="1:20" ht="12.75" customHeight="1" hidden="1">
      <c r="A279" s="267"/>
      <c r="B279" s="909"/>
      <c r="C279" s="268"/>
      <c r="D279" s="268"/>
      <c r="E279" s="52"/>
      <c r="F279" s="500">
        <f>'[6]бз'!L279</f>
        <v>0</v>
      </c>
      <c r="G279" s="422">
        <f>'[6]бз'!M279</f>
        <v>0</v>
      </c>
      <c r="H279" s="95"/>
      <c r="I279" s="96"/>
      <c r="T279" s="353"/>
    </row>
    <row r="280" spans="1:20" ht="12.75" customHeight="1" hidden="1">
      <c r="A280" s="267"/>
      <c r="B280" s="909"/>
      <c r="C280" s="268"/>
      <c r="D280" s="268"/>
      <c r="E280" s="52"/>
      <c r="F280" s="500">
        <f>'[6]бз'!L280</f>
        <v>0</v>
      </c>
      <c r="G280" s="422">
        <f>'[6]бз'!M280</f>
        <v>0</v>
      </c>
      <c r="H280" s="95"/>
      <c r="I280" s="96"/>
      <c r="T280" s="353"/>
    </row>
    <row r="281" spans="1:20" ht="12.75" customHeight="1" hidden="1">
      <c r="A281" s="267"/>
      <c r="B281" s="909"/>
      <c r="C281" s="268"/>
      <c r="D281" s="268"/>
      <c r="E281" s="52"/>
      <c r="F281" s="500">
        <f>'[6]бз'!L281</f>
        <v>0</v>
      </c>
      <c r="G281" s="422">
        <f>'[6]бз'!M281</f>
        <v>0</v>
      </c>
      <c r="H281" s="95"/>
      <c r="I281" s="96"/>
      <c r="T281" s="353"/>
    </row>
    <row r="282" spans="1:20" ht="13.5" customHeight="1" hidden="1" thickBot="1">
      <c r="A282" s="267"/>
      <c r="B282" s="909"/>
      <c r="C282" s="268"/>
      <c r="D282" s="268"/>
      <c r="E282" s="52"/>
      <c r="F282" s="500">
        <f>'[6]бз'!L282</f>
        <v>0</v>
      </c>
      <c r="G282" s="422">
        <f>'[6]бз'!M282</f>
        <v>0</v>
      </c>
      <c r="H282" s="95"/>
      <c r="I282" s="96"/>
      <c r="T282" s="353"/>
    </row>
    <row r="283" spans="1:20" ht="15.75" customHeight="1" hidden="1" thickBot="1">
      <c r="A283" s="269"/>
      <c r="B283" s="179" t="s">
        <v>139</v>
      </c>
      <c r="C283" s="270">
        <v>1400</v>
      </c>
      <c r="D283" s="271" t="s">
        <v>19</v>
      </c>
      <c r="E283" s="119"/>
      <c r="F283" s="471"/>
      <c r="G283" s="73">
        <f>SUM(G274:G278)+G268+SUM(G262:G266)+G259</f>
        <v>0</v>
      </c>
      <c r="H283" s="180"/>
      <c r="I283" s="472">
        <f>SUM(I274:I278)+I268+SUM(I262:I266)+I259</f>
        <v>0</v>
      </c>
      <c r="T283" s="353"/>
    </row>
    <row r="284" spans="1:20" s="236" customFormat="1" ht="12.75" customHeight="1" hidden="1">
      <c r="A284" s="304" t="s">
        <v>26</v>
      </c>
      <c r="B284" s="305" t="s">
        <v>79</v>
      </c>
      <c r="C284" s="306">
        <v>1410</v>
      </c>
      <c r="D284" s="242" t="s">
        <v>80</v>
      </c>
      <c r="E284" s="74"/>
      <c r="F284" s="509">
        <f>'[6]бз'!L284</f>
        <v>0</v>
      </c>
      <c r="G284" s="510">
        <f>'[6]бз'!M284</f>
        <v>0</v>
      </c>
      <c r="H284" s="489"/>
      <c r="I284" s="490"/>
      <c r="J284"/>
      <c r="K284"/>
      <c r="L284"/>
      <c r="M284"/>
      <c r="N284"/>
      <c r="O284"/>
      <c r="P284"/>
      <c r="Q284"/>
      <c r="R284"/>
      <c r="S284"/>
      <c r="T284" s="353"/>
    </row>
    <row r="285" spans="1:20" s="253" customFormat="1" ht="15" customHeight="1" hidden="1">
      <c r="A285" s="251"/>
      <c r="B285" s="4" t="s">
        <v>140</v>
      </c>
      <c r="C285" s="250"/>
      <c r="D285" s="250"/>
      <c r="E285" s="74"/>
      <c r="F285" s="495"/>
      <c r="G285" s="348"/>
      <c r="H285" s="74"/>
      <c r="I285" s="473"/>
      <c r="J285"/>
      <c r="K285"/>
      <c r="L285"/>
      <c r="M285"/>
      <c r="N285"/>
      <c r="O285"/>
      <c r="P285"/>
      <c r="Q285"/>
      <c r="R285"/>
      <c r="S285"/>
      <c r="T285" s="350"/>
    </row>
    <row r="286" spans="1:20" ht="12.75" customHeight="1" hidden="1">
      <c r="A286" s="237">
        <v>1</v>
      </c>
      <c r="B286" s="287" t="s">
        <v>84</v>
      </c>
      <c r="C286" s="307">
        <v>1420</v>
      </c>
      <c r="D286" s="267" t="s">
        <v>56</v>
      </c>
      <c r="E286" s="52"/>
      <c r="F286" s="474">
        <f>'[6]бз'!L286</f>
        <v>0</v>
      </c>
      <c r="G286" s="91">
        <f>'[6]бз'!M286</f>
        <v>0</v>
      </c>
      <c r="H286" s="89"/>
      <c r="I286" s="90"/>
      <c r="T286" s="353"/>
    </row>
    <row r="287" spans="1:20" ht="12.75" customHeight="1" hidden="1">
      <c r="A287" s="239">
        <v>2</v>
      </c>
      <c r="B287" s="308" t="s">
        <v>85</v>
      </c>
      <c r="C287" s="273">
        <v>1430</v>
      </c>
      <c r="D287" s="273" t="s">
        <v>56</v>
      </c>
      <c r="E287" s="52"/>
      <c r="F287" s="475">
        <f>'[6]бз'!L287</f>
        <v>0</v>
      </c>
      <c r="G287" s="69">
        <f>'[6]бз'!M287</f>
        <v>0</v>
      </c>
      <c r="H287" s="66"/>
      <c r="I287" s="67"/>
      <c r="T287" s="353"/>
    </row>
    <row r="288" spans="1:20" ht="12.75" customHeight="1" hidden="1">
      <c r="A288" s="20">
        <v>3</v>
      </c>
      <c r="B288" s="309" t="s">
        <v>86</v>
      </c>
      <c r="C288" s="273">
        <v>1440</v>
      </c>
      <c r="D288" s="273" t="s">
        <v>56</v>
      </c>
      <c r="E288" s="52"/>
      <c r="F288" s="475">
        <f>'[6]бз'!L288</f>
        <v>0</v>
      </c>
      <c r="G288" s="69">
        <f>'[6]бз'!M288</f>
        <v>0</v>
      </c>
      <c r="H288" s="66"/>
      <c r="I288" s="67"/>
      <c r="T288" s="353"/>
    </row>
    <row r="289" spans="1:20" ht="12.75" customHeight="1" hidden="1">
      <c r="A289" s="17">
        <v>4</v>
      </c>
      <c r="B289" s="287" t="s">
        <v>87</v>
      </c>
      <c r="C289" s="288">
        <v>1450</v>
      </c>
      <c r="D289" s="273" t="s">
        <v>88</v>
      </c>
      <c r="E289" s="52"/>
      <c r="F289" s="475">
        <f>'[6]бз'!L289</f>
        <v>0</v>
      </c>
      <c r="G289" s="69">
        <f>'[6]бз'!M289</f>
        <v>0</v>
      </c>
      <c r="H289" s="66"/>
      <c r="I289" s="67"/>
      <c r="T289" s="353"/>
    </row>
    <row r="290" spans="1:20" ht="12.75" customHeight="1" hidden="1">
      <c r="A290" s="17">
        <v>5</v>
      </c>
      <c r="B290" s="21" t="s">
        <v>89</v>
      </c>
      <c r="C290" s="310">
        <v>1460</v>
      </c>
      <c r="D290" s="244" t="s">
        <v>19</v>
      </c>
      <c r="E290" s="52"/>
      <c r="F290" s="475">
        <f>'[6]бз'!L290</f>
        <v>0</v>
      </c>
      <c r="G290" s="69">
        <f>'[6]бз'!M290</f>
        <v>0</v>
      </c>
      <c r="H290" s="66"/>
      <c r="I290" s="67"/>
      <c r="T290" s="353"/>
    </row>
    <row r="291" spans="1:20" ht="12.75" customHeight="1" hidden="1">
      <c r="A291" s="237">
        <v>6</v>
      </c>
      <c r="B291" s="21" t="s">
        <v>90</v>
      </c>
      <c r="C291" s="310">
        <v>1470</v>
      </c>
      <c r="D291" s="244" t="s">
        <v>19</v>
      </c>
      <c r="E291" s="52"/>
      <c r="F291" s="475">
        <f>'[6]бз'!L291</f>
        <v>0</v>
      </c>
      <c r="G291" s="69">
        <f>'[6]бз'!M291</f>
        <v>0</v>
      </c>
      <c r="H291" s="66"/>
      <c r="I291" s="67"/>
      <c r="T291" s="353"/>
    </row>
    <row r="292" spans="1:20" ht="12.75" customHeight="1" hidden="1">
      <c r="A292" s="237">
        <v>7</v>
      </c>
      <c r="B292" s="21" t="s">
        <v>91</v>
      </c>
      <c r="C292" s="22">
        <v>1480</v>
      </c>
      <c r="D292" s="242" t="s">
        <v>92</v>
      </c>
      <c r="E292" s="52"/>
      <c r="F292" s="475">
        <f>'[6]бз'!L292</f>
        <v>0</v>
      </c>
      <c r="G292" s="69">
        <f>'[6]бз'!M292</f>
        <v>0</v>
      </c>
      <c r="H292" s="66"/>
      <c r="I292" s="67"/>
      <c r="T292" s="353"/>
    </row>
    <row r="293" spans="1:20" ht="15" customHeight="1" hidden="1">
      <c r="A293" s="239">
        <v>8</v>
      </c>
      <c r="B293" s="23" t="s">
        <v>93</v>
      </c>
      <c r="C293" s="24">
        <v>1490</v>
      </c>
      <c r="D293" s="25" t="s">
        <v>19</v>
      </c>
      <c r="E293" s="52"/>
      <c r="F293" s="475">
        <f>'[6]бз'!L293</f>
        <v>0</v>
      </c>
      <c r="G293" s="69">
        <f>'[6]бз'!M293</f>
        <v>0</v>
      </c>
      <c r="H293" s="66"/>
      <c r="I293" s="67"/>
      <c r="T293" s="353"/>
    </row>
    <row r="294" spans="1:20" ht="12.75" customHeight="1" hidden="1">
      <c r="A294" s="237">
        <v>9</v>
      </c>
      <c r="B294" s="21" t="s">
        <v>94</v>
      </c>
      <c r="C294" s="244">
        <v>1500</v>
      </c>
      <c r="D294" s="244" t="s">
        <v>19</v>
      </c>
      <c r="E294" s="52"/>
      <c r="F294" s="475">
        <f>'[6]бз'!L294</f>
        <v>0</v>
      </c>
      <c r="G294" s="69">
        <f>'[6]бз'!M294</f>
        <v>0</v>
      </c>
      <c r="H294" s="66"/>
      <c r="I294" s="67"/>
      <c r="T294" s="353"/>
    </row>
    <row r="295" spans="1:20" ht="12.75" customHeight="1" hidden="1">
      <c r="A295" s="237">
        <v>10</v>
      </c>
      <c r="B295" s="21" t="s">
        <v>95</v>
      </c>
      <c r="C295" s="244">
        <v>1510</v>
      </c>
      <c r="D295" s="244" t="s">
        <v>19</v>
      </c>
      <c r="E295" s="52"/>
      <c r="F295" s="475">
        <f>'[6]бз'!L295</f>
        <v>0</v>
      </c>
      <c r="G295" s="69">
        <f>'[6]бз'!M295</f>
        <v>0</v>
      </c>
      <c r="H295" s="66"/>
      <c r="I295" s="67"/>
      <c r="T295" s="353"/>
    </row>
    <row r="296" spans="1:20" ht="12.75" customHeight="1" hidden="1">
      <c r="A296" s="266">
        <v>11</v>
      </c>
      <c r="B296" s="163" t="s">
        <v>48</v>
      </c>
      <c r="C296" s="266">
        <v>1520</v>
      </c>
      <c r="D296" s="266" t="s">
        <v>19</v>
      </c>
      <c r="E296" s="119"/>
      <c r="F296" s="475">
        <f>SUM(F297:F300)</f>
        <v>0</v>
      </c>
      <c r="G296" s="69">
        <f>SUM(G297:G300)</f>
        <v>0</v>
      </c>
      <c r="H296" s="70">
        <f>SUM(H297:H300)</f>
        <v>0</v>
      </c>
      <c r="I296" s="71">
        <f>SUM(I297:I300)</f>
        <v>0</v>
      </c>
      <c r="T296" s="353"/>
    </row>
    <row r="297" spans="1:20" ht="12.75" customHeight="1" hidden="1">
      <c r="A297" s="267"/>
      <c r="B297" s="909"/>
      <c r="C297" s="268"/>
      <c r="D297" s="268"/>
      <c r="E297" s="52"/>
      <c r="F297" s="500">
        <f>'[6]бз'!L297</f>
        <v>0</v>
      </c>
      <c r="G297" s="422">
        <f>'[6]бз'!M297</f>
        <v>0</v>
      </c>
      <c r="H297" s="95"/>
      <c r="I297" s="96"/>
      <c r="T297" s="353"/>
    </row>
    <row r="298" spans="1:20" ht="12.75" customHeight="1" hidden="1">
      <c r="A298" s="267"/>
      <c r="B298" s="909"/>
      <c r="C298" s="268"/>
      <c r="D298" s="268"/>
      <c r="E298" s="52"/>
      <c r="F298" s="500">
        <f>'[6]бз'!L298</f>
        <v>0</v>
      </c>
      <c r="G298" s="422">
        <f>'[6]бз'!M298</f>
        <v>0</v>
      </c>
      <c r="H298" s="95"/>
      <c r="I298" s="96"/>
      <c r="T298" s="353"/>
    </row>
    <row r="299" spans="1:20" ht="12.75" customHeight="1" hidden="1">
      <c r="A299" s="267"/>
      <c r="B299" s="909"/>
      <c r="C299" s="268"/>
      <c r="D299" s="268"/>
      <c r="E299" s="52"/>
      <c r="F299" s="500">
        <f>'[6]бз'!L299</f>
        <v>0</v>
      </c>
      <c r="G299" s="422">
        <f>'[6]бз'!M299</f>
        <v>0</v>
      </c>
      <c r="H299" s="95"/>
      <c r="I299" s="96"/>
      <c r="T299" s="353"/>
    </row>
    <row r="300" spans="1:20" ht="12.75" customHeight="1" hidden="1">
      <c r="A300" s="267"/>
      <c r="B300" s="909"/>
      <c r="C300" s="268"/>
      <c r="D300" s="268"/>
      <c r="E300" s="52"/>
      <c r="F300" s="500">
        <f>'[6]бз'!L300</f>
        <v>0</v>
      </c>
      <c r="G300" s="422">
        <f>'[6]бз'!M300</f>
        <v>0</v>
      </c>
      <c r="H300" s="95"/>
      <c r="I300" s="96"/>
      <c r="T300" s="353"/>
    </row>
    <row r="301" spans="1:20" s="385" customFormat="1" ht="15.75" customHeight="1" hidden="1" thickBot="1">
      <c r="A301" s="379"/>
      <c r="B301" s="189" t="s">
        <v>96</v>
      </c>
      <c r="C301" s="380"/>
      <c r="D301" s="381"/>
      <c r="E301" s="378"/>
      <c r="F301" s="511"/>
      <c r="G301" s="193"/>
      <c r="H301" s="1150"/>
      <c r="I301" s="1151"/>
      <c r="J301"/>
      <c r="K301"/>
      <c r="L301"/>
      <c r="M301"/>
      <c r="N301"/>
      <c r="O301"/>
      <c r="P301"/>
      <c r="Q301"/>
      <c r="R301"/>
      <c r="S301"/>
      <c r="T301" s="353"/>
    </row>
    <row r="302" spans="1:20" ht="15.75" customHeight="1" hidden="1" thickBot="1">
      <c r="A302" s="269"/>
      <c r="B302" s="179" t="s">
        <v>141</v>
      </c>
      <c r="C302" s="270">
        <v>1530</v>
      </c>
      <c r="D302" s="271" t="s">
        <v>19</v>
      </c>
      <c r="E302" s="119"/>
      <c r="F302" s="485"/>
      <c r="G302" s="486">
        <f>SUM(G286:G296)</f>
        <v>0</v>
      </c>
      <c r="H302" s="487"/>
      <c r="I302" s="488">
        <f>SUM(I286:I296)</f>
        <v>0</v>
      </c>
      <c r="T302" s="353"/>
    </row>
    <row r="303" spans="1:20" s="253" customFormat="1" ht="15" customHeight="1" hidden="1">
      <c r="A303" s="311"/>
      <c r="B303" s="26" t="s">
        <v>142</v>
      </c>
      <c r="C303" s="312"/>
      <c r="D303" s="238"/>
      <c r="E303" s="74"/>
      <c r="F303" s="495"/>
      <c r="G303" s="348"/>
      <c r="H303" s="74"/>
      <c r="I303" s="473"/>
      <c r="J303"/>
      <c r="K303"/>
      <c r="L303"/>
      <c r="M303"/>
      <c r="N303"/>
      <c r="O303"/>
      <c r="P303"/>
      <c r="Q303"/>
      <c r="R303"/>
      <c r="S303"/>
      <c r="T303" s="350"/>
    </row>
    <row r="304" spans="1:20" ht="12.75" customHeight="1" hidden="1">
      <c r="A304" s="239">
        <v>1</v>
      </c>
      <c r="B304" s="23" t="s">
        <v>99</v>
      </c>
      <c r="C304" s="242">
        <v>1540</v>
      </c>
      <c r="D304" s="242" t="s">
        <v>15</v>
      </c>
      <c r="E304" s="52"/>
      <c r="F304" s="474">
        <f>'[6]бз'!L304</f>
        <v>0</v>
      </c>
      <c r="G304" s="91">
        <f>'[6]бз'!M304</f>
        <v>0</v>
      </c>
      <c r="H304" s="89"/>
      <c r="I304" s="90"/>
      <c r="T304" s="353"/>
    </row>
    <row r="305" spans="1:20" ht="12.75" customHeight="1" hidden="1">
      <c r="A305" s="254">
        <v>2</v>
      </c>
      <c r="B305" s="21" t="s">
        <v>100</v>
      </c>
      <c r="C305" s="244">
        <v>1550</v>
      </c>
      <c r="D305" s="244" t="s">
        <v>19</v>
      </c>
      <c r="E305" s="52"/>
      <c r="F305" s="475">
        <f>'[6]бз'!L305</f>
        <v>0</v>
      </c>
      <c r="G305" s="69">
        <f>'[6]бз'!M305</f>
        <v>0</v>
      </c>
      <c r="H305" s="66"/>
      <c r="I305" s="67"/>
      <c r="T305" s="353"/>
    </row>
    <row r="306" spans="1:20" ht="25.5" customHeight="1" hidden="1">
      <c r="A306" s="293">
        <v>3</v>
      </c>
      <c r="B306" s="196" t="s">
        <v>101</v>
      </c>
      <c r="C306" s="313">
        <v>1560</v>
      </c>
      <c r="D306" s="314" t="s">
        <v>15</v>
      </c>
      <c r="E306" s="119"/>
      <c r="F306" s="480">
        <f>SUM(F307:F308)</f>
        <v>0</v>
      </c>
      <c r="G306" s="100">
        <f>SUM(G307:G308)</f>
        <v>0</v>
      </c>
      <c r="H306" s="101">
        <f>SUM(H307:H308)</f>
        <v>0</v>
      </c>
      <c r="I306" s="102">
        <f>SUM(I307:I308)</f>
        <v>0</v>
      </c>
      <c r="T306" s="353"/>
    </row>
    <row r="307" spans="1:20" ht="12.75" customHeight="1" hidden="1">
      <c r="A307" s="237"/>
      <c r="B307" s="195" t="s">
        <v>102</v>
      </c>
      <c r="C307" s="146">
        <v>1561</v>
      </c>
      <c r="D307" s="146" t="s">
        <v>15</v>
      </c>
      <c r="E307" s="52"/>
      <c r="F307" s="505">
        <f>'[6]бз'!L307</f>
        <v>0</v>
      </c>
      <c r="G307" s="436">
        <f>'[6]бз'!M307</f>
        <v>0</v>
      </c>
      <c r="H307" s="143"/>
      <c r="I307" s="144"/>
      <c r="T307" s="353"/>
    </row>
    <row r="308" spans="1:20" ht="12.75" customHeight="1" hidden="1">
      <c r="A308" s="256"/>
      <c r="B308" s="195" t="s">
        <v>103</v>
      </c>
      <c r="C308" s="146">
        <v>1562</v>
      </c>
      <c r="D308" s="146" t="s">
        <v>15</v>
      </c>
      <c r="E308" s="52"/>
      <c r="F308" s="505">
        <f>'[6]бз'!L308</f>
        <v>0</v>
      </c>
      <c r="G308" s="436">
        <f>'[6]бз'!M308</f>
        <v>0</v>
      </c>
      <c r="H308" s="143"/>
      <c r="I308" s="144"/>
      <c r="T308" s="353"/>
    </row>
    <row r="309" spans="1:20" ht="12.75" customHeight="1" hidden="1">
      <c r="A309" s="237">
        <v>4</v>
      </c>
      <c r="B309" s="10" t="s">
        <v>104</v>
      </c>
      <c r="C309" s="27">
        <v>1570</v>
      </c>
      <c r="D309" s="27" t="s">
        <v>71</v>
      </c>
      <c r="E309" s="52"/>
      <c r="F309" s="475">
        <f>'[6]бз'!L309</f>
        <v>0</v>
      </c>
      <c r="G309" s="69">
        <f>'[6]бз'!M309</f>
        <v>0</v>
      </c>
      <c r="H309" s="66"/>
      <c r="I309" s="67"/>
      <c r="T309" s="353"/>
    </row>
    <row r="310" spans="1:20" ht="12.75" customHeight="1" hidden="1">
      <c r="A310" s="237">
        <v>5</v>
      </c>
      <c r="B310" s="10" t="s">
        <v>105</v>
      </c>
      <c r="C310" s="27">
        <v>1580</v>
      </c>
      <c r="D310" s="27" t="s">
        <v>106</v>
      </c>
      <c r="E310" s="52"/>
      <c r="F310" s="475">
        <f>'[6]бз'!L310</f>
        <v>0</v>
      </c>
      <c r="G310" s="69">
        <f>'[6]бз'!M310</f>
        <v>0</v>
      </c>
      <c r="H310" s="66"/>
      <c r="I310" s="67"/>
      <c r="T310" s="353"/>
    </row>
    <row r="311" spans="1:20" ht="12.75" customHeight="1" hidden="1">
      <c r="A311" s="266">
        <v>6</v>
      </c>
      <c r="B311" s="163" t="s">
        <v>48</v>
      </c>
      <c r="C311" s="266">
        <v>1590</v>
      </c>
      <c r="D311" s="266" t="s">
        <v>19</v>
      </c>
      <c r="E311" s="119"/>
      <c r="F311" s="475">
        <f>SUM(F312:F315)</f>
        <v>0</v>
      </c>
      <c r="G311" s="69">
        <f>SUM(G312:G315)</f>
        <v>0</v>
      </c>
      <c r="H311" s="70">
        <f>SUM(H312:H315)</f>
        <v>0</v>
      </c>
      <c r="I311" s="71">
        <f>SUM(I312:I315)</f>
        <v>0</v>
      </c>
      <c r="T311" s="353"/>
    </row>
    <row r="312" spans="1:20" ht="12.75" customHeight="1" hidden="1">
      <c r="A312" s="267"/>
      <c r="B312" s="909"/>
      <c r="C312" s="268"/>
      <c r="D312" s="268"/>
      <c r="E312" s="52"/>
      <c r="F312" s="500">
        <f>'[6]бз'!L312</f>
        <v>0</v>
      </c>
      <c r="G312" s="422">
        <f>'[6]бз'!M312</f>
        <v>0</v>
      </c>
      <c r="H312" s="95"/>
      <c r="I312" s="96"/>
      <c r="T312" s="353"/>
    </row>
    <row r="313" spans="1:20" ht="12.75" customHeight="1" hidden="1">
      <c r="A313" s="267"/>
      <c r="B313" s="909"/>
      <c r="C313" s="268"/>
      <c r="D313" s="268"/>
      <c r="E313" s="52"/>
      <c r="F313" s="500">
        <f>'[6]бз'!L313</f>
        <v>0</v>
      </c>
      <c r="G313" s="422">
        <f>'[6]бз'!M313</f>
        <v>0</v>
      </c>
      <c r="H313" s="95"/>
      <c r="I313" s="96"/>
      <c r="T313" s="353"/>
    </row>
    <row r="314" spans="1:20" ht="12.75" customHeight="1" hidden="1">
      <c r="A314" s="267"/>
      <c r="B314" s="909"/>
      <c r="C314" s="268"/>
      <c r="D314" s="268"/>
      <c r="E314" s="52"/>
      <c r="F314" s="500">
        <f>'[6]бз'!L314</f>
        <v>0</v>
      </c>
      <c r="G314" s="422">
        <f>'[6]бз'!M314</f>
        <v>0</v>
      </c>
      <c r="H314" s="95"/>
      <c r="I314" s="96"/>
      <c r="T314" s="353"/>
    </row>
    <row r="315" spans="1:20" ht="13.5" customHeight="1" hidden="1" thickBot="1">
      <c r="A315" s="267"/>
      <c r="B315" s="909"/>
      <c r="C315" s="268"/>
      <c r="D315" s="268"/>
      <c r="E315" s="52"/>
      <c r="F315" s="500">
        <f>'[6]бз'!L315</f>
        <v>0</v>
      </c>
      <c r="G315" s="422">
        <f>'[6]бз'!M315</f>
        <v>0</v>
      </c>
      <c r="H315" s="95"/>
      <c r="I315" s="96"/>
      <c r="T315" s="353"/>
    </row>
    <row r="316" spans="1:20" s="392" customFormat="1" ht="15.75" customHeight="1" hidden="1" thickBot="1">
      <c r="A316" s="386"/>
      <c r="B316" s="179" t="s">
        <v>143</v>
      </c>
      <c r="C316" s="388">
        <v>1600</v>
      </c>
      <c r="D316" s="389" t="s">
        <v>19</v>
      </c>
      <c r="E316" s="390"/>
      <c r="F316" s="471"/>
      <c r="G316" s="73">
        <f>SUM(G309:G311)+G306+G305+G304</f>
        <v>0</v>
      </c>
      <c r="H316" s="180"/>
      <c r="I316" s="472">
        <f>SUM(I309:I311)+I306+I305+I304</f>
        <v>0</v>
      </c>
      <c r="J316"/>
      <c r="K316"/>
      <c r="L316"/>
      <c r="M316"/>
      <c r="N316"/>
      <c r="O316"/>
      <c r="P316"/>
      <c r="Q316"/>
      <c r="R316"/>
      <c r="S316"/>
      <c r="T316" s="353"/>
    </row>
    <row r="317" spans="1:20" s="253" customFormat="1" ht="15" customHeight="1" hidden="1">
      <c r="A317" s="251"/>
      <c r="B317" s="28" t="s">
        <v>144</v>
      </c>
      <c r="C317" s="29"/>
      <c r="D317" s="250"/>
      <c r="E317" s="74"/>
      <c r="F317" s="495"/>
      <c r="G317" s="348"/>
      <c r="H317" s="74"/>
      <c r="I317" s="473"/>
      <c r="J317"/>
      <c r="K317"/>
      <c r="L317"/>
      <c r="M317"/>
      <c r="N317"/>
      <c r="O317"/>
      <c r="P317"/>
      <c r="Q317"/>
      <c r="R317"/>
      <c r="S317"/>
      <c r="T317" s="350"/>
    </row>
    <row r="318" spans="1:20" ht="12.75" customHeight="1" hidden="1">
      <c r="A318" s="239">
        <v>1</v>
      </c>
      <c r="B318" s="30" t="s">
        <v>109</v>
      </c>
      <c r="C318" s="27">
        <v>1610</v>
      </c>
      <c r="D318" s="267" t="s">
        <v>15</v>
      </c>
      <c r="E318" s="52"/>
      <c r="F318" s="474">
        <f>'[6]бз'!L318</f>
        <v>0</v>
      </c>
      <c r="G318" s="91">
        <f>'[6]бз'!M318</f>
        <v>0</v>
      </c>
      <c r="H318" s="89"/>
      <c r="I318" s="90"/>
      <c r="T318" s="353"/>
    </row>
    <row r="319" spans="1:20" ht="12.75" customHeight="1" hidden="1">
      <c r="A319" s="237">
        <v>2</v>
      </c>
      <c r="B319" s="10" t="s">
        <v>110</v>
      </c>
      <c r="C319" s="19">
        <v>1620</v>
      </c>
      <c r="D319" s="267" t="s">
        <v>19</v>
      </c>
      <c r="E319" s="52"/>
      <c r="F319" s="475">
        <f>'[6]бз'!L319</f>
        <v>0</v>
      </c>
      <c r="G319" s="69">
        <f>'[6]бз'!M319</f>
        <v>0</v>
      </c>
      <c r="H319" s="66"/>
      <c r="I319" s="67"/>
      <c r="T319" s="353"/>
    </row>
    <row r="320" spans="1:20" ht="12.75" customHeight="1" hidden="1">
      <c r="A320" s="239">
        <v>3</v>
      </c>
      <c r="B320" s="31" t="s">
        <v>111</v>
      </c>
      <c r="C320" s="27">
        <v>1630</v>
      </c>
      <c r="D320" s="273" t="s">
        <v>19</v>
      </c>
      <c r="E320" s="52"/>
      <c r="F320" s="475">
        <f>'[6]бз'!L320</f>
        <v>0</v>
      </c>
      <c r="G320" s="69">
        <f>'[6]бз'!M320</f>
        <v>0</v>
      </c>
      <c r="H320" s="66"/>
      <c r="I320" s="67"/>
      <c r="T320" s="353"/>
    </row>
    <row r="321" spans="1:20" ht="12.75" customHeight="1" hidden="1">
      <c r="A321" s="254">
        <v>4</v>
      </c>
      <c r="B321" s="31" t="s">
        <v>112</v>
      </c>
      <c r="C321" s="19">
        <v>1640</v>
      </c>
      <c r="D321" s="273" t="s">
        <v>19</v>
      </c>
      <c r="E321" s="52"/>
      <c r="F321" s="475">
        <f>'[6]бз'!L321</f>
        <v>0</v>
      </c>
      <c r="G321" s="69">
        <f>'[6]бз'!M321</f>
        <v>0</v>
      </c>
      <c r="H321" s="66"/>
      <c r="I321" s="67"/>
      <c r="T321" s="353"/>
    </row>
    <row r="322" spans="1:20" ht="12.75" customHeight="1" hidden="1">
      <c r="A322" s="266">
        <v>5</v>
      </c>
      <c r="B322" s="163" t="s">
        <v>48</v>
      </c>
      <c r="C322" s="266">
        <v>1650</v>
      </c>
      <c r="D322" s="266" t="s">
        <v>19</v>
      </c>
      <c r="E322" s="119"/>
      <c r="F322" s="475">
        <f>SUM(F323:F326)</f>
        <v>0</v>
      </c>
      <c r="G322" s="69">
        <f>SUM(G323:G326)</f>
        <v>0</v>
      </c>
      <c r="H322" s="70">
        <f>SUM(H323:H326)</f>
        <v>0</v>
      </c>
      <c r="I322" s="71">
        <f>SUM(I323:I326)</f>
        <v>0</v>
      </c>
      <c r="T322" s="353"/>
    </row>
    <row r="323" spans="1:20" ht="12.75" customHeight="1" hidden="1">
      <c r="A323" s="267"/>
      <c r="B323" s="909"/>
      <c r="C323" s="268"/>
      <c r="D323" s="268"/>
      <c r="E323" s="52"/>
      <c r="F323" s="500">
        <f>'[6]бз'!L323</f>
        <v>0</v>
      </c>
      <c r="G323" s="422">
        <f>'[6]бз'!M323</f>
        <v>0</v>
      </c>
      <c r="H323" s="95"/>
      <c r="I323" s="96"/>
      <c r="T323" s="353"/>
    </row>
    <row r="324" spans="1:20" ht="12.75" customHeight="1" hidden="1">
      <c r="A324" s="267"/>
      <c r="B324" s="909"/>
      <c r="C324" s="268"/>
      <c r="D324" s="268"/>
      <c r="E324" s="52"/>
      <c r="F324" s="500">
        <f>'[6]бз'!L324</f>
        <v>0</v>
      </c>
      <c r="G324" s="422">
        <f>'[6]бз'!M324</f>
        <v>0</v>
      </c>
      <c r="H324" s="95"/>
      <c r="I324" s="96"/>
      <c r="T324" s="353"/>
    </row>
    <row r="325" spans="1:20" ht="12.75" customHeight="1" hidden="1">
      <c r="A325" s="267"/>
      <c r="B325" s="909"/>
      <c r="C325" s="268"/>
      <c r="D325" s="268"/>
      <c r="E325" s="52"/>
      <c r="F325" s="500">
        <f>'[6]бз'!L325</f>
        <v>0</v>
      </c>
      <c r="G325" s="422">
        <f>'[6]бз'!M325</f>
        <v>0</v>
      </c>
      <c r="H325" s="95"/>
      <c r="I325" s="96"/>
      <c r="T325" s="353"/>
    </row>
    <row r="326" spans="1:20" ht="13.5" customHeight="1" hidden="1" thickBot="1">
      <c r="A326" s="267"/>
      <c r="B326" s="909"/>
      <c r="C326" s="268"/>
      <c r="D326" s="268"/>
      <c r="E326" s="52"/>
      <c r="F326" s="500">
        <f>'[6]бз'!L326</f>
        <v>0</v>
      </c>
      <c r="G326" s="422">
        <f>'[6]бз'!M326</f>
        <v>0</v>
      </c>
      <c r="H326" s="95"/>
      <c r="I326" s="96"/>
      <c r="T326" s="353"/>
    </row>
    <row r="327" spans="1:20" s="392" customFormat="1" ht="15.75" customHeight="1" hidden="1" thickBot="1">
      <c r="A327" s="386"/>
      <c r="B327" s="179" t="s">
        <v>113</v>
      </c>
      <c r="C327" s="388">
        <v>1660</v>
      </c>
      <c r="D327" s="389" t="s">
        <v>19</v>
      </c>
      <c r="E327" s="390"/>
      <c r="F327" s="471">
        <f>SUM(F318:F322)</f>
        <v>0</v>
      </c>
      <c r="G327" s="73">
        <f>SUM(G318:G322)</f>
        <v>0</v>
      </c>
      <c r="H327" s="180">
        <f>SUM(H318:H322)</f>
        <v>0</v>
      </c>
      <c r="I327" s="472">
        <f>SUM(I318:I322)</f>
        <v>0</v>
      </c>
      <c r="J327"/>
      <c r="K327"/>
      <c r="L327"/>
      <c r="M327"/>
      <c r="N327"/>
      <c r="O327"/>
      <c r="P327"/>
      <c r="Q327"/>
      <c r="R327"/>
      <c r="S327"/>
      <c r="T327" s="353"/>
    </row>
    <row r="328" spans="1:20" ht="29.25" customHeight="1" hidden="1" thickBot="1">
      <c r="A328" s="269"/>
      <c r="B328" s="197" t="s">
        <v>114</v>
      </c>
      <c r="C328" s="270">
        <v>1670</v>
      </c>
      <c r="D328" s="271"/>
      <c r="E328" s="119"/>
      <c r="F328" s="471"/>
      <c r="G328" s="73">
        <f>'[6]бз'!M328</f>
        <v>0</v>
      </c>
      <c r="H328" s="201"/>
      <c r="I328" s="481"/>
      <c r="T328" s="353"/>
    </row>
    <row r="329" spans="1:20" ht="13.5" customHeight="1" hidden="1" thickBot="1">
      <c r="A329" s="299" t="s">
        <v>26</v>
      </c>
      <c r="B329" s="287" t="s">
        <v>115</v>
      </c>
      <c r="C329" s="32">
        <v>1671</v>
      </c>
      <c r="D329" s="103"/>
      <c r="E329" s="52"/>
      <c r="F329" s="512"/>
      <c r="G329" s="445">
        <f>'[6]бз'!M329</f>
        <v>0</v>
      </c>
      <c r="H329" s="198"/>
      <c r="I329" s="199"/>
      <c r="T329" s="353"/>
    </row>
    <row r="330" spans="1:20" ht="38.25" customHeight="1" hidden="1" thickBot="1">
      <c r="A330" s="269"/>
      <c r="B330" s="197" t="s">
        <v>116</v>
      </c>
      <c r="C330" s="270">
        <v>1680</v>
      </c>
      <c r="D330" s="271"/>
      <c r="E330" s="119"/>
      <c r="F330" s="471"/>
      <c r="G330" s="73">
        <f>'[6]бз'!M330</f>
        <v>0</v>
      </c>
      <c r="H330" s="201"/>
      <c r="I330" s="481"/>
      <c r="T330" s="353"/>
    </row>
    <row r="331" spans="1:20" ht="38.25" customHeight="1" hidden="1">
      <c r="A331" s="299"/>
      <c r="B331" s="287"/>
      <c r="C331" s="32"/>
      <c r="D331" s="206"/>
      <c r="E331" s="162"/>
      <c r="F331" s="513"/>
      <c r="G331" s="448">
        <f>'[6]бз'!M331</f>
        <v>0</v>
      </c>
      <c r="H331" s="207"/>
      <c r="I331" s="208"/>
      <c r="T331" s="353"/>
    </row>
    <row r="332" spans="1:20" s="330" customFormat="1" ht="38.25" customHeight="1" thickBot="1">
      <c r="A332" s="202"/>
      <c r="B332" s="203"/>
      <c r="C332" s="204"/>
      <c r="D332" s="205"/>
      <c r="E332" s="74"/>
      <c r="F332" s="348"/>
      <c r="G332" s="348"/>
      <c r="H332" s="74"/>
      <c r="I332" s="74"/>
      <c r="J332"/>
      <c r="K332"/>
      <c r="L332"/>
      <c r="M332"/>
      <c r="N332"/>
      <c r="O332"/>
      <c r="P332"/>
      <c r="Q332"/>
      <c r="R332"/>
      <c r="S332"/>
      <c r="T332" s="350"/>
    </row>
    <row r="333" spans="1:20" s="392" customFormat="1" ht="38.25" customHeight="1" thickBot="1">
      <c r="A333" s="386"/>
      <c r="B333" s="387" t="s">
        <v>175</v>
      </c>
      <c r="C333" s="388">
        <v>1690</v>
      </c>
      <c r="D333" s="389"/>
      <c r="E333" s="390"/>
      <c r="F333" s="902"/>
      <c r="G333" s="391">
        <f>G207+G246+G257+G283+G302+G316+G327+G328+G330</f>
        <v>0</v>
      </c>
      <c r="H333" s="201"/>
      <c r="I333" s="391">
        <f>I207+I246+I257+I283+I302+I316+I327+I328+I330</f>
        <v>0</v>
      </c>
      <c r="J333" s="622"/>
      <c r="K333" s="622"/>
      <c r="L333" s="622"/>
      <c r="M333" s="622"/>
      <c r="N333" s="622"/>
      <c r="O333" s="622"/>
      <c r="P333" s="622"/>
      <c r="Q333" s="622"/>
      <c r="R333" s="622"/>
      <c r="S333" s="622"/>
      <c r="T333" s="370"/>
    </row>
    <row r="334" spans="1:20" s="253" customFormat="1" ht="14.25">
      <c r="A334" s="111"/>
      <c r="B334" s="112"/>
      <c r="C334" s="113"/>
      <c r="D334" s="114"/>
      <c r="E334" s="74"/>
      <c r="F334" s="348"/>
      <c r="G334" s="348"/>
      <c r="H334" s="74"/>
      <c r="I334" s="74"/>
      <c r="J334"/>
      <c r="K334"/>
      <c r="L334"/>
      <c r="M334"/>
      <c r="N334"/>
      <c r="O334"/>
      <c r="P334"/>
      <c r="Q334"/>
      <c r="R334"/>
      <c r="S334"/>
      <c r="T334"/>
    </row>
    <row r="335" spans="1:20" s="253" customFormat="1" ht="54">
      <c r="A335" s="216"/>
      <c r="B335" s="217" t="s">
        <v>145</v>
      </c>
      <c r="C335" s="113"/>
      <c r="D335" s="114"/>
      <c r="E335" s="74"/>
      <c r="F335" s="348"/>
      <c r="G335" s="348"/>
      <c r="H335" s="74"/>
      <c r="I335" s="74"/>
      <c r="J335"/>
      <c r="K335"/>
      <c r="L335"/>
      <c r="M335"/>
      <c r="N335"/>
      <c r="O335"/>
      <c r="P335"/>
      <c r="Q335"/>
      <c r="R335"/>
      <c r="S335"/>
      <c r="T335"/>
    </row>
    <row r="336" spans="1:20" s="253" customFormat="1" ht="15">
      <c r="A336" s="39"/>
      <c r="B336" s="28" t="s">
        <v>146</v>
      </c>
      <c r="C336" s="316"/>
      <c r="D336" s="316"/>
      <c r="E336" s="74"/>
      <c r="F336" s="348"/>
      <c r="G336" s="348"/>
      <c r="H336" s="74"/>
      <c r="I336" s="74"/>
      <c r="J336"/>
      <c r="K336"/>
      <c r="L336"/>
      <c r="M336"/>
      <c r="N336"/>
      <c r="O336"/>
      <c r="P336"/>
      <c r="Q336"/>
      <c r="R336"/>
      <c r="S336"/>
      <c r="T336" s="350"/>
    </row>
    <row r="337" spans="1:20" ht="15">
      <c r="A337" s="40">
        <v>1</v>
      </c>
      <c r="B337" s="243" t="s">
        <v>147</v>
      </c>
      <c r="C337" s="272">
        <v>1700</v>
      </c>
      <c r="D337" s="273" t="s">
        <v>15</v>
      </c>
      <c r="E337" s="52"/>
      <c r="F337" s="474">
        <f>'[6]бз'!F337</f>
        <v>0</v>
      </c>
      <c r="G337" s="91">
        <f>'[6]бз'!H337</f>
        <v>0</v>
      </c>
      <c r="H337" s="89"/>
      <c r="I337" s="90"/>
      <c r="T337" s="353"/>
    </row>
    <row r="338" spans="1:20" ht="15">
      <c r="A338" s="40">
        <v>2</v>
      </c>
      <c r="B338" s="243" t="s">
        <v>148</v>
      </c>
      <c r="C338" s="273">
        <v>1710</v>
      </c>
      <c r="D338" s="273" t="s">
        <v>31</v>
      </c>
      <c r="E338" s="52"/>
      <c r="F338" s="475">
        <f>'[6]бз'!F338</f>
        <v>0</v>
      </c>
      <c r="G338" s="69">
        <f>'[6]бз'!H338</f>
        <v>0</v>
      </c>
      <c r="H338" s="66"/>
      <c r="I338" s="67"/>
      <c r="T338" s="353"/>
    </row>
    <row r="339" spans="1:20" ht="15">
      <c r="A339" s="40">
        <v>3</v>
      </c>
      <c r="B339" s="243" t="s">
        <v>53</v>
      </c>
      <c r="C339" s="331">
        <v>1720</v>
      </c>
      <c r="D339" s="273" t="s">
        <v>31</v>
      </c>
      <c r="E339" s="52"/>
      <c r="F339" s="475">
        <f>'[6]бз'!F339</f>
        <v>0</v>
      </c>
      <c r="G339" s="69">
        <f>'[6]бз'!H339</f>
        <v>0</v>
      </c>
      <c r="H339" s="66"/>
      <c r="I339" s="67"/>
      <c r="T339" s="353"/>
    </row>
    <row r="340" spans="1:20" ht="15.75" thickBot="1">
      <c r="A340" s="41">
        <v>4</v>
      </c>
      <c r="B340" s="245" t="s">
        <v>48</v>
      </c>
      <c r="C340" s="273">
        <v>1560</v>
      </c>
      <c r="D340" s="275" t="s">
        <v>19</v>
      </c>
      <c r="E340" s="52"/>
      <c r="F340" s="494">
        <f>'[6]бз'!F340</f>
        <v>0</v>
      </c>
      <c r="G340" s="413">
        <f>'[6]бз'!H340</f>
        <v>0</v>
      </c>
      <c r="H340" s="72">
        <v>0</v>
      </c>
      <c r="I340" s="86">
        <v>0</v>
      </c>
      <c r="T340" s="353"/>
    </row>
    <row r="341" spans="1:20" s="392" customFormat="1" ht="15" thickBot="1">
      <c r="A341" s="386"/>
      <c r="B341" s="408" t="s">
        <v>149</v>
      </c>
      <c r="C341" s="388">
        <v>1570</v>
      </c>
      <c r="D341" s="389" t="s">
        <v>19</v>
      </c>
      <c r="E341" s="390"/>
      <c r="F341" s="471"/>
      <c r="G341" s="73">
        <f>SUM(G337:G340)</f>
        <v>0</v>
      </c>
      <c r="H341" s="201"/>
      <c r="I341" s="482">
        <f>SUM(I337:I340)</f>
        <v>0</v>
      </c>
      <c r="J341"/>
      <c r="K341"/>
      <c r="L341"/>
      <c r="M341"/>
      <c r="N341"/>
      <c r="O341"/>
      <c r="P341"/>
      <c r="Q341"/>
      <c r="R341"/>
      <c r="S341"/>
      <c r="T341" s="353"/>
    </row>
    <row r="342" spans="1:20" s="392" customFormat="1" ht="29.25" thickBot="1">
      <c r="A342" s="386"/>
      <c r="B342" s="408" t="s">
        <v>150</v>
      </c>
      <c r="C342" s="388">
        <v>1580</v>
      </c>
      <c r="D342" s="389" t="s">
        <v>19</v>
      </c>
      <c r="E342" s="390"/>
      <c r="F342" s="471">
        <f>SUM(F343:F345)</f>
        <v>0</v>
      </c>
      <c r="G342" s="73">
        <f>SUM(G343:G345)</f>
        <v>0</v>
      </c>
      <c r="H342" s="201">
        <f>SUM(H343:H345)</f>
        <v>0</v>
      </c>
      <c r="I342" s="482">
        <f>SUM(I343:I345)</f>
        <v>0</v>
      </c>
      <c r="J342"/>
      <c r="K342"/>
      <c r="L342"/>
      <c r="M342"/>
      <c r="N342"/>
      <c r="O342"/>
      <c r="P342"/>
      <c r="Q342"/>
      <c r="R342"/>
      <c r="S342"/>
      <c r="T342" s="353"/>
    </row>
    <row r="343" spans="1:20" ht="15">
      <c r="A343" s="42"/>
      <c r="B343" s="332" t="s">
        <v>151</v>
      </c>
      <c r="C343" s="333">
        <v>1581</v>
      </c>
      <c r="D343" s="334" t="s">
        <v>152</v>
      </c>
      <c r="E343" s="52"/>
      <c r="F343" s="516">
        <f>'[6]бз'!F343</f>
        <v>0</v>
      </c>
      <c r="G343" s="457">
        <f>'[6]бз'!H343</f>
        <v>0</v>
      </c>
      <c r="H343" s="218">
        <v>0</v>
      </c>
      <c r="I343" s="219">
        <v>0</v>
      </c>
      <c r="T343" s="353"/>
    </row>
    <row r="344" spans="1:20" ht="15">
      <c r="A344" s="42"/>
      <c r="B344" s="332" t="s">
        <v>153</v>
      </c>
      <c r="C344" s="333">
        <v>1582</v>
      </c>
      <c r="D344" s="334" t="s">
        <v>152</v>
      </c>
      <c r="E344" s="52"/>
      <c r="F344" s="517">
        <f>'[6]бз'!F344</f>
        <v>0</v>
      </c>
      <c r="G344" s="460">
        <f>'[6]бз'!H344</f>
        <v>0</v>
      </c>
      <c r="H344" s="220">
        <v>0</v>
      </c>
      <c r="I344" s="221">
        <v>0</v>
      </c>
      <c r="T344" s="353"/>
    </row>
    <row r="345" spans="1:20" ht="15.75" thickBot="1">
      <c r="A345" s="42"/>
      <c r="B345" s="332" t="s">
        <v>153</v>
      </c>
      <c r="C345" s="333">
        <v>1582</v>
      </c>
      <c r="D345" s="334" t="s">
        <v>152</v>
      </c>
      <c r="E345" s="52"/>
      <c r="F345" s="517">
        <f>'[6]бз'!F345</f>
        <v>0</v>
      </c>
      <c r="G345" s="460">
        <f>'[6]бз'!H345</f>
        <v>0</v>
      </c>
      <c r="H345" s="220">
        <v>0</v>
      </c>
      <c r="I345" s="221">
        <v>0</v>
      </c>
      <c r="T345" s="353"/>
    </row>
    <row r="346" spans="1:20" s="392" customFormat="1" ht="29.25" thickBot="1">
      <c r="A346" s="386"/>
      <c r="B346" s="408" t="s">
        <v>154</v>
      </c>
      <c r="C346" s="388">
        <v>1590</v>
      </c>
      <c r="D346" s="389" t="s">
        <v>19</v>
      </c>
      <c r="E346" s="390"/>
      <c r="F346" s="471">
        <f>SUM(F347:F349)</f>
        <v>0</v>
      </c>
      <c r="G346" s="73">
        <f>SUM(G347:G349)</f>
        <v>0</v>
      </c>
      <c r="H346" s="201">
        <f>SUM(H347:H349)</f>
        <v>0</v>
      </c>
      <c r="I346" s="482">
        <f>SUM(I347:I349)</f>
        <v>0</v>
      </c>
      <c r="J346"/>
      <c r="K346"/>
      <c r="L346"/>
      <c r="M346"/>
      <c r="N346"/>
      <c r="O346"/>
      <c r="P346"/>
      <c r="Q346"/>
      <c r="R346"/>
      <c r="S346"/>
      <c r="T346" s="353"/>
    </row>
    <row r="347" spans="1:20" ht="15">
      <c r="A347" s="42"/>
      <c r="B347" s="335" t="s">
        <v>155</v>
      </c>
      <c r="C347" s="316">
        <v>1591</v>
      </c>
      <c r="D347" s="336" t="s">
        <v>152</v>
      </c>
      <c r="E347" s="52"/>
      <c r="F347" s="516">
        <f>'[6]бз'!F347</f>
        <v>0</v>
      </c>
      <c r="G347" s="457">
        <f>'[6]бз'!H347</f>
        <v>0</v>
      </c>
      <c r="H347" s="218">
        <v>0</v>
      </c>
      <c r="I347" s="219">
        <v>0</v>
      </c>
      <c r="T347" s="353"/>
    </row>
    <row r="348" spans="1:20" ht="15">
      <c r="A348" s="42"/>
      <c r="B348" s="335" t="s">
        <v>156</v>
      </c>
      <c r="C348" s="316">
        <v>1592</v>
      </c>
      <c r="D348" s="336" t="s">
        <v>152</v>
      </c>
      <c r="E348" s="52"/>
      <c r="F348" s="518">
        <f>'[6]бз'!F348</f>
        <v>0</v>
      </c>
      <c r="G348" s="463">
        <f>'[6]бз'!H348</f>
        <v>0</v>
      </c>
      <c r="H348" s="222">
        <v>0</v>
      </c>
      <c r="I348" s="223">
        <v>0</v>
      </c>
      <c r="T348" s="353"/>
    </row>
    <row r="349" spans="1:20" ht="26.25" thickBot="1">
      <c r="A349" s="42"/>
      <c r="B349" s="335" t="s">
        <v>157</v>
      </c>
      <c r="C349" s="316">
        <v>1594</v>
      </c>
      <c r="D349" s="336" t="s">
        <v>152</v>
      </c>
      <c r="E349" s="52"/>
      <c r="F349" s="517">
        <f>'[6]бз'!F349</f>
        <v>0</v>
      </c>
      <c r="G349" s="460">
        <f>'[6]бз'!H349</f>
        <v>0</v>
      </c>
      <c r="H349" s="220">
        <v>0</v>
      </c>
      <c r="I349" s="221">
        <v>0</v>
      </c>
      <c r="T349" s="353"/>
    </row>
    <row r="350" spans="1:20" ht="29.25" thickBot="1">
      <c r="A350" s="269"/>
      <c r="B350" s="197" t="s">
        <v>158</v>
      </c>
      <c r="C350" s="270">
        <v>1600</v>
      </c>
      <c r="D350" s="271" t="s">
        <v>19</v>
      </c>
      <c r="E350" s="119"/>
      <c r="F350" s="471"/>
      <c r="G350" s="73">
        <f>'[6]бз'!M350</f>
        <v>0</v>
      </c>
      <c r="H350" s="201"/>
      <c r="I350" s="481">
        <v>0</v>
      </c>
      <c r="T350" s="353"/>
    </row>
    <row r="351" spans="1:20" ht="15">
      <c r="A351" s="42"/>
      <c r="B351" s="332" t="s">
        <v>153</v>
      </c>
      <c r="C351" s="333">
        <v>1582</v>
      </c>
      <c r="D351" s="334" t="s">
        <v>152</v>
      </c>
      <c r="E351" s="52"/>
      <c r="F351" s="519">
        <f>'[6]бз'!F351</f>
        <v>0</v>
      </c>
      <c r="G351" s="466">
        <f>'[6]бз'!H351</f>
        <v>0</v>
      </c>
      <c r="H351" s="224">
        <v>0</v>
      </c>
      <c r="I351" s="225">
        <v>0</v>
      </c>
      <c r="T351" s="353"/>
    </row>
    <row r="352" spans="1:20" s="253" customFormat="1" ht="15">
      <c r="A352" s="44"/>
      <c r="B352" s="43" t="s">
        <v>159</v>
      </c>
      <c r="C352" s="250"/>
      <c r="D352" s="250"/>
      <c r="E352" s="74"/>
      <c r="F352" s="495"/>
      <c r="G352" s="348"/>
      <c r="H352" s="74"/>
      <c r="I352" s="473"/>
      <c r="J352"/>
      <c r="K352"/>
      <c r="L352"/>
      <c r="M352"/>
      <c r="N352"/>
      <c r="O352"/>
      <c r="P352"/>
      <c r="Q352"/>
      <c r="R352"/>
      <c r="S352"/>
      <c r="T352" s="350"/>
    </row>
    <row r="353" spans="1:20" ht="38.25">
      <c r="A353" s="45">
        <v>1</v>
      </c>
      <c r="B353" s="337" t="s">
        <v>160</v>
      </c>
      <c r="C353" s="267">
        <v>1611</v>
      </c>
      <c r="D353" s="331" t="s">
        <v>31</v>
      </c>
      <c r="E353" s="52"/>
      <c r="F353" s="474">
        <f>'[6]бз'!F353</f>
        <v>0</v>
      </c>
      <c r="G353" s="91">
        <f>'[6]бз'!H353</f>
        <v>0</v>
      </c>
      <c r="H353" s="89"/>
      <c r="I353" s="90"/>
      <c r="T353" s="353"/>
    </row>
    <row r="354" spans="1:20" ht="15">
      <c r="A354" s="46">
        <v>2</v>
      </c>
      <c r="B354" s="240" t="s">
        <v>161</v>
      </c>
      <c r="C354" s="267">
        <v>1612</v>
      </c>
      <c r="D354" s="267" t="s">
        <v>31</v>
      </c>
      <c r="E354" s="52"/>
      <c r="F354" s="475">
        <f>'[6]бз'!F354</f>
        <v>0</v>
      </c>
      <c r="G354" s="69">
        <f>'[6]бз'!H354</f>
        <v>0</v>
      </c>
      <c r="H354" s="66"/>
      <c r="I354" s="67"/>
      <c r="T354" s="353"/>
    </row>
    <row r="355" spans="1:20" ht="15">
      <c r="A355" s="45">
        <v>3</v>
      </c>
      <c r="B355" s="47" t="s">
        <v>162</v>
      </c>
      <c r="C355" s="267">
        <v>1613</v>
      </c>
      <c r="D355" s="267" t="s">
        <v>19</v>
      </c>
      <c r="E355" s="52"/>
      <c r="F355" s="475">
        <f>'[6]бз'!F355</f>
        <v>0</v>
      </c>
      <c r="G355" s="69">
        <f>'[6]бз'!H355</f>
        <v>0</v>
      </c>
      <c r="H355" s="66">
        <v>0</v>
      </c>
      <c r="I355" s="67">
        <v>0</v>
      </c>
      <c r="T355" s="353"/>
    </row>
    <row r="356" spans="1:20" ht="15.75" thickBot="1">
      <c r="A356" s="46">
        <v>4</v>
      </c>
      <c r="B356" s="245" t="s">
        <v>48</v>
      </c>
      <c r="C356" s="267">
        <v>1614</v>
      </c>
      <c r="D356" s="273" t="s">
        <v>19</v>
      </c>
      <c r="E356" s="52"/>
      <c r="F356" s="494">
        <f>'[6]бз'!F356</f>
        <v>0</v>
      </c>
      <c r="G356" s="413">
        <f>'[6]бз'!H356</f>
        <v>0</v>
      </c>
      <c r="H356" s="72">
        <v>0</v>
      </c>
      <c r="I356" s="86"/>
      <c r="T356" s="353"/>
    </row>
    <row r="357" spans="1:20" s="392" customFormat="1" ht="15" thickBot="1">
      <c r="A357" s="386"/>
      <c r="B357" s="197" t="s">
        <v>163</v>
      </c>
      <c r="C357" s="388">
        <v>1620</v>
      </c>
      <c r="D357" s="389" t="s">
        <v>19</v>
      </c>
      <c r="E357" s="390"/>
      <c r="F357" s="471"/>
      <c r="G357" s="73">
        <f>SUM(G353:G356)</f>
        <v>0</v>
      </c>
      <c r="H357" s="201"/>
      <c r="I357" s="482">
        <f>SUM(I353:I356)</f>
        <v>0</v>
      </c>
      <c r="J357"/>
      <c r="K357"/>
      <c r="L357"/>
      <c r="M357"/>
      <c r="N357"/>
      <c r="O357"/>
      <c r="P357"/>
      <c r="Q357"/>
      <c r="R357"/>
      <c r="S357"/>
      <c r="T357" s="353"/>
    </row>
    <row r="358" spans="1:20" ht="29.25" thickBot="1">
      <c r="A358" s="269"/>
      <c r="B358" s="197" t="s">
        <v>164</v>
      </c>
      <c r="C358" s="270">
        <v>1630</v>
      </c>
      <c r="D358" s="271" t="s">
        <v>19</v>
      </c>
      <c r="E358" s="119"/>
      <c r="F358" s="471"/>
      <c r="G358" s="73">
        <f>'[6]бз'!H358</f>
        <v>0</v>
      </c>
      <c r="H358" s="201"/>
      <c r="I358" s="481"/>
      <c r="T358" s="353"/>
    </row>
    <row r="359" spans="1:20" ht="15" thickBot="1">
      <c r="A359" s="269"/>
      <c r="B359" s="197" t="s">
        <v>165</v>
      </c>
      <c r="C359" s="270">
        <v>1640</v>
      </c>
      <c r="D359" s="271" t="s">
        <v>11</v>
      </c>
      <c r="E359" s="119"/>
      <c r="F359" s="485"/>
      <c r="G359" s="486">
        <f>'[6]бз'!H359</f>
        <v>0</v>
      </c>
      <c r="H359" s="491"/>
      <c r="I359" s="492"/>
      <c r="T359" s="353"/>
    </row>
    <row r="360" spans="1:20" s="400" customFormat="1" ht="15.75" thickBot="1">
      <c r="A360" s="395"/>
      <c r="B360" s="396"/>
      <c r="C360" s="397"/>
      <c r="D360" s="398"/>
      <c r="E360" s="399"/>
      <c r="F360" s="348"/>
      <c r="G360" s="348"/>
      <c r="H360" s="399"/>
      <c r="I360" s="399"/>
      <c r="J360"/>
      <c r="K360"/>
      <c r="L360"/>
      <c r="M360"/>
      <c r="N360"/>
      <c r="O360"/>
      <c r="P360"/>
      <c r="Q360"/>
      <c r="R360"/>
      <c r="S360"/>
      <c r="T360" s="470"/>
    </row>
    <row r="361" spans="1:20" s="392" customFormat="1" ht="38.25" customHeight="1" thickBot="1">
      <c r="A361" s="386"/>
      <c r="B361" s="387" t="s">
        <v>176</v>
      </c>
      <c r="C361" s="388">
        <v>1660</v>
      </c>
      <c r="D361" s="389" t="s">
        <v>19</v>
      </c>
      <c r="E361" s="390"/>
      <c r="F361" s="493"/>
      <c r="G361" s="73">
        <f>G341+G342+G346+G350+SUM(G357:G359)</f>
        <v>0</v>
      </c>
      <c r="H361" s="201"/>
      <c r="I361" s="391">
        <f>I341+I342+I346+I350+SUM(I357:I359)</f>
        <v>0</v>
      </c>
      <c r="J361"/>
      <c r="K361"/>
      <c r="L361"/>
      <c r="M361"/>
      <c r="N361"/>
      <c r="O361"/>
      <c r="P361"/>
      <c r="Q361"/>
      <c r="R361"/>
      <c r="S361"/>
      <c r="T361" s="353"/>
    </row>
    <row r="362" spans="1:20" s="400" customFormat="1" ht="15.75" thickBot="1">
      <c r="A362" s="395"/>
      <c r="B362" s="396"/>
      <c r="C362" s="397"/>
      <c r="D362" s="398"/>
      <c r="E362" s="399"/>
      <c r="F362" s="348"/>
      <c r="G362" s="348"/>
      <c r="H362" s="399"/>
      <c r="I362" s="399"/>
      <c r="J362"/>
      <c r="K362"/>
      <c r="L362"/>
      <c r="M362"/>
      <c r="N362"/>
      <c r="O362"/>
      <c r="P362"/>
      <c r="Q362"/>
      <c r="R362"/>
      <c r="S362"/>
      <c r="T362" s="470"/>
    </row>
    <row r="363" spans="1:20" s="407" customFormat="1" ht="38.25" customHeight="1" thickBot="1">
      <c r="A363" s="401"/>
      <c r="B363" s="402" t="s">
        <v>166</v>
      </c>
      <c r="C363" s="403">
        <v>1660</v>
      </c>
      <c r="D363" s="404" t="s">
        <v>19</v>
      </c>
      <c r="E363" s="405"/>
      <c r="F363" s="520">
        <f>F361+F333+F201+F145</f>
        <v>0</v>
      </c>
      <c r="G363" s="394">
        <f>G361+G333+G201+G145</f>
        <v>0</v>
      </c>
      <c r="H363" s="232">
        <f>H361+H333+H201+H145</f>
        <v>0</v>
      </c>
      <c r="I363" s="406">
        <f>I361+I333+I201+I145</f>
        <v>0</v>
      </c>
      <c r="J363"/>
      <c r="K363"/>
      <c r="L363"/>
      <c r="M363"/>
      <c r="N363"/>
      <c r="O363"/>
      <c r="P363"/>
      <c r="Q363"/>
      <c r="R363"/>
      <c r="S363"/>
      <c r="T363" s="353"/>
    </row>
    <row r="364" spans="1:20" ht="3" customHeight="1">
      <c r="A364" s="110"/>
      <c r="B364" s="116"/>
      <c r="C364" s="117"/>
      <c r="D364" s="118"/>
      <c r="E364" s="53"/>
      <c r="F364" s="119"/>
      <c r="G364" s="119"/>
      <c r="H364" s="390"/>
      <c r="I364" s="390"/>
      <c r="T364" s="351"/>
    </row>
    <row r="370" ht="12.75">
      <c r="I370" s="392">
        <f>I363-I361</f>
        <v>0</v>
      </c>
    </row>
    <row r="372" spans="6:9" ht="12.75">
      <c r="F372" s="392"/>
      <c r="G372" s="392"/>
      <c r="H372" s="392">
        <f>H148+H71</f>
        <v>0</v>
      </c>
      <c r="I372" s="392">
        <f>I148+I71</f>
        <v>0</v>
      </c>
    </row>
  </sheetData>
  <sheetProtection password="E3A0" sheet="1" objects="1" scenarios="1" formatCells="0" formatColumns="0" formatRows="0" insertHyperlinks="0"/>
  <mergeCells count="3">
    <mergeCell ref="F2:G3"/>
    <mergeCell ref="F4:F5"/>
    <mergeCell ref="G4:G5"/>
  </mergeCells>
  <printOptions/>
  <pageMargins left="0.9448818897637796" right="0.2362204724409449" top="0.4330708661417323" bottom="0.2362204724409449" header="0.2755905511811024" footer="0.31496062992125984"/>
  <pageSetup fitToHeight="4" fitToWidth="4" horizontalDpi="600" verticalDpi="600" orientation="portrait" pageOrder="overThenDown" paperSize="9" scale="75" r:id="rId3"/>
  <headerFooter alignWithMargins="0">
    <oddHeader>&amp;LДЛГО "ВІННИЦЯЛІС"&amp;C&amp;P / &amp;N&amp;R&amp;F- &amp;A-&amp;D-&amp;T--</oddHead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T372"/>
  <sheetViews>
    <sheetView showZeros="0" zoomScale="75" zoomScaleNormal="75" zoomScalePageLayoutView="0" workbookViewId="0" topLeftCell="A1">
      <pane xSplit="4" ySplit="6" topLeftCell="E350" activePane="bottomRight" state="frozen"/>
      <selection pane="topLeft" activeCell="F1" sqref="F1:G16384"/>
      <selection pane="topRight" activeCell="F1" sqref="F1:G16384"/>
      <selection pane="bottomLeft" activeCell="F1" sqref="F1:G16384"/>
      <selection pane="bottomRight" activeCell="C393" sqref="C393"/>
    </sheetView>
  </sheetViews>
  <sheetFormatPr defaultColWidth="9.140625" defaultRowHeight="12.75"/>
  <cols>
    <col min="1" max="1" width="5.421875" style="233" customWidth="1"/>
    <col min="2" max="2" width="38.7109375" style="233" customWidth="1"/>
    <col min="3" max="3" width="7.28125" style="233" customWidth="1"/>
    <col min="4" max="4" width="9.140625" style="233" customWidth="1"/>
    <col min="5" max="5" width="3.00390625" style="233" customWidth="1"/>
    <col min="6" max="7" width="9.140625" style="249" customWidth="1"/>
    <col min="8" max="9" width="9.140625" style="392" customWidth="1"/>
    <col min="10" max="18" width="0" style="0" hidden="1" customWidth="1"/>
    <col min="19" max="19" width="9.8515625" style="0" hidden="1" customWidth="1"/>
    <col min="20" max="20" width="3.28125" style="352" customWidth="1"/>
    <col min="21" max="16384" width="9.140625" style="233" customWidth="1"/>
  </cols>
  <sheetData>
    <row r="1" spans="1:20" s="362" customFormat="1" ht="21" thickBot="1">
      <c r="A1" s="354"/>
      <c r="B1" s="355" t="s">
        <v>179</v>
      </c>
      <c r="C1" s="354"/>
      <c r="D1" s="1195">
        <f>'[9]з'!D1</f>
        <v>0</v>
      </c>
      <c r="E1" s="356">
        <v>4</v>
      </c>
      <c r="F1" s="1195" t="str">
        <f>'[9]бс'!F1</f>
        <v>ДП" Тульчинське ЛМГ''</v>
      </c>
      <c r="G1" s="358"/>
      <c r="H1" s="359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60"/>
      <c r="T1" s="363"/>
    </row>
    <row r="2" spans="1:20" ht="13.5" customHeight="1">
      <c r="A2" s="48"/>
      <c r="B2" s="49"/>
      <c r="C2" s="50" t="s">
        <v>0</v>
      </c>
      <c r="D2" s="51" t="s">
        <v>1</v>
      </c>
      <c r="E2" s="52"/>
      <c r="F2" s="1223" t="s">
        <v>365</v>
      </c>
      <c r="G2" s="1224"/>
      <c r="H2" s="1146" t="s">
        <v>364</v>
      </c>
      <c r="I2" s="1147"/>
      <c r="T2" s="618"/>
    </row>
    <row r="3" spans="1:20" ht="12.75" customHeight="1">
      <c r="A3" s="54" t="s">
        <v>2</v>
      </c>
      <c r="B3" s="55" t="s">
        <v>3</v>
      </c>
      <c r="C3" s="56" t="s">
        <v>4</v>
      </c>
      <c r="D3" s="57" t="s">
        <v>5</v>
      </c>
      <c r="E3" s="52"/>
      <c r="F3" s="1225"/>
      <c r="G3" s="1226"/>
      <c r="H3" s="1148"/>
      <c r="I3" s="1149"/>
      <c r="T3" s="618"/>
    </row>
    <row r="4" spans="1:20" ht="12.75" customHeight="1">
      <c r="A4" s="54" t="s">
        <v>6</v>
      </c>
      <c r="B4" s="58"/>
      <c r="C4" s="56"/>
      <c r="D4" s="57" t="s">
        <v>7</v>
      </c>
      <c r="E4" s="52"/>
      <c r="F4" s="1227" t="s">
        <v>8</v>
      </c>
      <c r="G4" s="1229" t="s">
        <v>9</v>
      </c>
      <c r="H4" s="1142" t="s">
        <v>8</v>
      </c>
      <c r="I4" s="1144" t="s">
        <v>9</v>
      </c>
      <c r="T4" s="618"/>
    </row>
    <row r="5" spans="1:20" ht="13.5" customHeight="1" thickBot="1">
      <c r="A5" s="59"/>
      <c r="B5" s="60"/>
      <c r="C5" s="61"/>
      <c r="D5" s="62" t="s">
        <v>10</v>
      </c>
      <c r="E5" s="52"/>
      <c r="F5" s="1228"/>
      <c r="G5" s="1230"/>
      <c r="H5" s="1143"/>
      <c r="I5" s="1145"/>
      <c r="T5" s="618"/>
    </row>
    <row r="6" spans="1:20" ht="13.5" customHeight="1" thickBot="1">
      <c r="A6" s="63">
        <v>1</v>
      </c>
      <c r="B6" s="64">
        <v>2</v>
      </c>
      <c r="C6" s="63">
        <v>3</v>
      </c>
      <c r="D6" s="65">
        <v>4</v>
      </c>
      <c r="E6" s="52"/>
      <c r="F6" s="1140">
        <v>5</v>
      </c>
      <c r="G6" s="1141">
        <v>6</v>
      </c>
      <c r="H6" s="898">
        <v>7</v>
      </c>
      <c r="I6" s="899">
        <v>8</v>
      </c>
      <c r="T6" s="619"/>
    </row>
    <row r="7" spans="1:20" s="236" customFormat="1" ht="18">
      <c r="A7" s="234"/>
      <c r="B7" s="1" t="s">
        <v>12</v>
      </c>
      <c r="C7" s="235"/>
      <c r="D7" s="235"/>
      <c r="E7" s="74"/>
      <c r="F7" s="348"/>
      <c r="G7" s="348"/>
      <c r="H7" s="399"/>
      <c r="I7" s="399"/>
      <c r="J7"/>
      <c r="K7"/>
      <c r="L7"/>
      <c r="M7"/>
      <c r="N7"/>
      <c r="O7"/>
      <c r="P7"/>
      <c r="Q7"/>
      <c r="R7"/>
      <c r="S7"/>
      <c r="T7" s="469"/>
    </row>
    <row r="8" spans="1:20" s="236" customFormat="1" ht="12.75">
      <c r="A8" s="237"/>
      <c r="B8" s="2" t="s">
        <v>13</v>
      </c>
      <c r="C8" s="3"/>
      <c r="D8" s="238"/>
      <c r="E8" s="74"/>
      <c r="F8" s="348"/>
      <c r="G8" s="348"/>
      <c r="H8" s="399"/>
      <c r="I8" s="399"/>
      <c r="J8"/>
      <c r="K8"/>
      <c r="L8"/>
      <c r="M8"/>
      <c r="N8"/>
      <c r="O8"/>
      <c r="P8"/>
      <c r="Q8"/>
      <c r="R8"/>
      <c r="S8"/>
      <c r="T8" s="469"/>
    </row>
    <row r="9" spans="1:20" ht="12.75">
      <c r="A9" s="239">
        <v>1</v>
      </c>
      <c r="B9" s="240" t="s">
        <v>14</v>
      </c>
      <c r="C9" s="241">
        <v>10</v>
      </c>
      <c r="D9" s="242" t="s">
        <v>15</v>
      </c>
      <c r="E9" s="52"/>
      <c r="F9" s="474">
        <f>'[6]бс'!F9</f>
        <v>0</v>
      </c>
      <c r="G9" s="91">
        <f>'[6]бс'!H9</f>
        <v>0</v>
      </c>
      <c r="H9" s="89">
        <v>0</v>
      </c>
      <c r="I9" s="90">
        <v>0</v>
      </c>
      <c r="T9" s="353"/>
    </row>
    <row r="10" spans="1:20" ht="12.75">
      <c r="A10" s="237">
        <v>2</v>
      </c>
      <c r="B10" s="243" t="s">
        <v>16</v>
      </c>
      <c r="C10" s="244">
        <v>20</v>
      </c>
      <c r="D10" s="244" t="s">
        <v>15</v>
      </c>
      <c r="E10" s="52"/>
      <c r="F10" s="475">
        <f>'[6]бс'!F10</f>
        <v>0</v>
      </c>
      <c r="G10" s="69">
        <f>'[6]бс'!H10</f>
        <v>0</v>
      </c>
      <c r="H10" s="66">
        <v>0</v>
      </c>
      <c r="I10" s="67">
        <v>0</v>
      </c>
      <c r="T10" s="353"/>
    </row>
    <row r="11" spans="1:20" ht="12.75">
      <c r="A11" s="237">
        <v>3</v>
      </c>
      <c r="B11" s="243" t="s">
        <v>17</v>
      </c>
      <c r="C11" s="244">
        <v>30</v>
      </c>
      <c r="D11" s="244" t="s">
        <v>15</v>
      </c>
      <c r="E11" s="52"/>
      <c r="F11" s="475">
        <f>'[6]бс'!F11</f>
        <v>0</v>
      </c>
      <c r="G11" s="69">
        <f>'[6]бс'!H11</f>
        <v>0</v>
      </c>
      <c r="H11" s="66">
        <v>0</v>
      </c>
      <c r="I11" s="67">
        <v>0</v>
      </c>
      <c r="T11" s="353"/>
    </row>
    <row r="12" spans="1:20" ht="12.75">
      <c r="A12" s="237">
        <v>4</v>
      </c>
      <c r="B12" s="243" t="s">
        <v>18</v>
      </c>
      <c r="C12" s="244">
        <v>40</v>
      </c>
      <c r="D12" s="244" t="s">
        <v>19</v>
      </c>
      <c r="E12" s="52"/>
      <c r="F12" s="475">
        <f>'[6]бс'!F12</f>
        <v>0</v>
      </c>
      <c r="G12" s="69">
        <f>'[6]бс'!H12</f>
        <v>0</v>
      </c>
      <c r="H12" s="66">
        <v>0</v>
      </c>
      <c r="I12" s="67">
        <v>0</v>
      </c>
      <c r="T12" s="353"/>
    </row>
    <row r="13" spans="1:20" ht="12.75">
      <c r="A13" s="237">
        <v>5</v>
      </c>
      <c r="B13" s="243" t="s">
        <v>20</v>
      </c>
      <c r="C13" s="244">
        <v>50</v>
      </c>
      <c r="D13" s="244" t="s">
        <v>19</v>
      </c>
      <c r="E13" s="52"/>
      <c r="F13" s="475">
        <f>'[6]бс'!F13</f>
        <v>0</v>
      </c>
      <c r="G13" s="69">
        <f>'[6]бс'!H13</f>
        <v>0</v>
      </c>
      <c r="H13" s="66">
        <v>0</v>
      </c>
      <c r="I13" s="67">
        <v>0</v>
      </c>
      <c r="T13" s="353"/>
    </row>
    <row r="14" spans="1:20" ht="12.75">
      <c r="A14" s="237">
        <v>6</v>
      </c>
      <c r="B14" s="245" t="s">
        <v>21</v>
      </c>
      <c r="C14" s="244">
        <v>60</v>
      </c>
      <c r="D14" s="244" t="s">
        <v>19</v>
      </c>
      <c r="E14" s="52"/>
      <c r="F14" s="475">
        <f>'[6]бс'!F14</f>
        <v>0</v>
      </c>
      <c r="G14" s="69">
        <f>'[6]бс'!H14</f>
        <v>0</v>
      </c>
      <c r="H14" s="66">
        <v>0</v>
      </c>
      <c r="I14" s="67">
        <v>0</v>
      </c>
      <c r="T14" s="353"/>
    </row>
    <row r="15" spans="1:20" ht="12.75">
      <c r="A15" s="237">
        <v>7</v>
      </c>
      <c r="B15" s="246" t="s">
        <v>22</v>
      </c>
      <c r="C15" s="244">
        <v>70</v>
      </c>
      <c r="D15" s="244" t="s">
        <v>15</v>
      </c>
      <c r="E15" s="52"/>
      <c r="F15" s="475">
        <f>'[6]бс'!F15</f>
        <v>0</v>
      </c>
      <c r="G15" s="69">
        <f>'[6]бс'!H15</f>
        <v>0</v>
      </c>
      <c r="H15" s="66">
        <v>0</v>
      </c>
      <c r="I15" s="67">
        <v>0</v>
      </c>
      <c r="T15" s="353"/>
    </row>
    <row r="16" spans="1:20" ht="12.75">
      <c r="A16" s="247">
        <v>8</v>
      </c>
      <c r="B16" s="246" t="s">
        <v>23</v>
      </c>
      <c r="C16" s="244">
        <v>71</v>
      </c>
      <c r="D16" s="244" t="s">
        <v>19</v>
      </c>
      <c r="E16" s="52"/>
      <c r="F16" s="475">
        <f>'[6]бс'!F16</f>
        <v>0</v>
      </c>
      <c r="G16" s="69">
        <f>'[6]бс'!H16</f>
        <v>0</v>
      </c>
      <c r="H16" s="66">
        <v>0</v>
      </c>
      <c r="I16" s="67">
        <v>0</v>
      </c>
      <c r="T16" s="353"/>
    </row>
    <row r="17" spans="1:20" ht="13.5" thickBot="1">
      <c r="A17" s="343">
        <v>9</v>
      </c>
      <c r="B17" s="233" t="s">
        <v>24</v>
      </c>
      <c r="C17" s="344">
        <v>72</v>
      </c>
      <c r="D17" s="344" t="s">
        <v>19</v>
      </c>
      <c r="E17" s="52"/>
      <c r="F17" s="494">
        <f>'[6]бс'!F17</f>
        <v>0</v>
      </c>
      <c r="G17" s="413">
        <f>'[6]бс'!H17</f>
        <v>0</v>
      </c>
      <c r="H17" s="72">
        <v>0</v>
      </c>
      <c r="I17" s="86">
        <v>0</v>
      </c>
      <c r="T17" s="353"/>
    </row>
    <row r="18" spans="1:20" s="249" customFormat="1" ht="15.75" thickBot="1">
      <c r="A18" s="269"/>
      <c r="B18" s="347" t="s">
        <v>25</v>
      </c>
      <c r="C18" s="270">
        <v>80</v>
      </c>
      <c r="D18" s="271" t="s">
        <v>19</v>
      </c>
      <c r="E18" s="119"/>
      <c r="F18" s="471">
        <f>SUM(F9:F17)</f>
        <v>0</v>
      </c>
      <c r="G18" s="73">
        <f>SUM(G9:G17)+G19</f>
        <v>0</v>
      </c>
      <c r="H18" s="147">
        <f>SUM(H9:H17)</f>
        <v>0</v>
      </c>
      <c r="I18" s="472">
        <f>SUM(I9:I17)</f>
        <v>0</v>
      </c>
      <c r="J18"/>
      <c r="K18"/>
      <c r="L18"/>
      <c r="M18"/>
      <c r="N18"/>
      <c r="O18"/>
      <c r="P18"/>
      <c r="Q18"/>
      <c r="R18"/>
      <c r="S18"/>
      <c r="T18" s="353"/>
    </row>
    <row r="19" spans="1:20" ht="12.75">
      <c r="A19" s="345" t="s">
        <v>26</v>
      </c>
      <c r="B19" s="346" t="s">
        <v>27</v>
      </c>
      <c r="C19" s="316">
        <v>81</v>
      </c>
      <c r="D19" s="242" t="s">
        <v>19</v>
      </c>
      <c r="E19" s="52"/>
      <c r="F19" s="475">
        <f>'[6]бс'!F19</f>
        <v>0</v>
      </c>
      <c r="G19" s="69">
        <f>'[6]бс'!H19</f>
        <v>0</v>
      </c>
      <c r="H19" s="66">
        <v>0</v>
      </c>
      <c r="I19" s="67">
        <v>0</v>
      </c>
      <c r="T19" s="353"/>
    </row>
    <row r="20" spans="1:20" s="253" customFormat="1" ht="60">
      <c r="A20" s="251"/>
      <c r="B20" s="5" t="s">
        <v>28</v>
      </c>
      <c r="C20" s="250"/>
      <c r="D20" s="250"/>
      <c r="E20" s="252"/>
      <c r="F20" s="348"/>
      <c r="G20" s="348"/>
      <c r="H20" s="74"/>
      <c r="I20" s="74"/>
      <c r="J20" s="522"/>
      <c r="K20"/>
      <c r="L20"/>
      <c r="M20"/>
      <c r="N20"/>
      <c r="O20"/>
      <c r="P20"/>
      <c r="Q20"/>
      <c r="R20"/>
      <c r="S20"/>
      <c r="T20" s="350"/>
    </row>
    <row r="21" spans="1:20" ht="12.75">
      <c r="A21" s="254">
        <v>1</v>
      </c>
      <c r="B21" s="6" t="s">
        <v>29</v>
      </c>
      <c r="C21" s="255">
        <v>90</v>
      </c>
      <c r="D21" s="137" t="s">
        <v>15</v>
      </c>
      <c r="E21" s="52"/>
      <c r="F21" s="474">
        <f>F23+F25+F27+F29</f>
        <v>0</v>
      </c>
      <c r="G21" s="340"/>
      <c r="H21" s="75">
        <f>H23+H25+H27+H29</f>
        <v>0</v>
      </c>
      <c r="I21" s="341"/>
      <c r="T21" s="353"/>
    </row>
    <row r="22" spans="1:20" ht="12.75">
      <c r="A22" s="256"/>
      <c r="B22" s="7" t="s">
        <v>30</v>
      </c>
      <c r="C22" s="257">
        <v>91</v>
      </c>
      <c r="D22" s="136" t="s">
        <v>31</v>
      </c>
      <c r="E22" s="52"/>
      <c r="F22" s="475">
        <f>F24+F26+F28+F30</f>
        <v>0</v>
      </c>
      <c r="G22" s="69">
        <f>G24+G26+G28+G30</f>
        <v>0</v>
      </c>
      <c r="H22" s="68">
        <f>H24+H26+H28+H30</f>
        <v>0</v>
      </c>
      <c r="I22" s="71">
        <f>I24+I26+I28+I30</f>
        <v>0</v>
      </c>
      <c r="T22" s="353"/>
    </row>
    <row r="23" spans="1:20" ht="12.75">
      <c r="A23" s="256"/>
      <c r="B23" s="8" t="s">
        <v>32</v>
      </c>
      <c r="C23" s="255">
        <v>100</v>
      </c>
      <c r="D23" s="255" t="s">
        <v>15</v>
      </c>
      <c r="E23" s="52"/>
      <c r="F23" s="478">
        <f>'[6]бс'!F23</f>
        <v>0</v>
      </c>
      <c r="G23" s="156"/>
      <c r="H23" s="121"/>
      <c r="I23" s="120"/>
      <c r="T23" s="353"/>
    </row>
    <row r="24" spans="1:20" ht="12.75">
      <c r="A24" s="256"/>
      <c r="B24" s="7"/>
      <c r="C24" s="257">
        <v>101</v>
      </c>
      <c r="D24" s="257" t="s">
        <v>31</v>
      </c>
      <c r="E24" s="52"/>
      <c r="F24" s="479">
        <f>'[6]бс'!F24</f>
        <v>0</v>
      </c>
      <c r="G24" s="160">
        <f>'[6]бс'!H24</f>
        <v>0</v>
      </c>
      <c r="H24" s="122"/>
      <c r="I24" s="125"/>
      <c r="T24" s="353"/>
    </row>
    <row r="25" spans="1:20" ht="12.75">
      <c r="A25" s="256"/>
      <c r="B25" s="8" t="s">
        <v>33</v>
      </c>
      <c r="C25" s="255">
        <v>110</v>
      </c>
      <c r="D25" s="255" t="s">
        <v>15</v>
      </c>
      <c r="E25" s="52"/>
      <c r="F25" s="478">
        <f>'[6]бс'!F25</f>
        <v>0</v>
      </c>
      <c r="G25" s="156"/>
      <c r="H25" s="121"/>
      <c r="I25" s="120"/>
      <c r="T25" s="353"/>
    </row>
    <row r="26" spans="1:20" ht="12.75">
      <c r="A26" s="256"/>
      <c r="B26" s="7"/>
      <c r="C26" s="257">
        <v>111</v>
      </c>
      <c r="D26" s="257" t="s">
        <v>31</v>
      </c>
      <c r="E26" s="52"/>
      <c r="F26" s="479">
        <f>'[6]бс'!F26</f>
        <v>0</v>
      </c>
      <c r="G26" s="160">
        <f>'[6]бс'!H26</f>
        <v>0</v>
      </c>
      <c r="H26" s="122"/>
      <c r="I26" s="125"/>
      <c r="T26" s="353"/>
    </row>
    <row r="27" spans="1:20" ht="12.75">
      <c r="A27" s="256"/>
      <c r="B27" s="8" t="s">
        <v>34</v>
      </c>
      <c r="C27" s="255">
        <v>120</v>
      </c>
      <c r="D27" s="255" t="s">
        <v>15</v>
      </c>
      <c r="E27" s="52"/>
      <c r="F27" s="478">
        <f>'[6]бс'!F27</f>
        <v>0</v>
      </c>
      <c r="G27" s="156"/>
      <c r="H27" s="121"/>
      <c r="I27" s="120"/>
      <c r="T27" s="353"/>
    </row>
    <row r="28" spans="1:20" ht="12.75">
      <c r="A28" s="256"/>
      <c r="B28" s="7"/>
      <c r="C28" s="257">
        <v>121</v>
      </c>
      <c r="D28" s="257" t="s">
        <v>31</v>
      </c>
      <c r="E28" s="52"/>
      <c r="F28" s="479">
        <f>'[6]бс'!F28</f>
        <v>0</v>
      </c>
      <c r="G28" s="160">
        <f>'[6]бс'!H28</f>
        <v>0</v>
      </c>
      <c r="H28" s="122"/>
      <c r="I28" s="125"/>
      <c r="T28" s="353"/>
    </row>
    <row r="29" spans="1:20" ht="12.75">
      <c r="A29" s="256"/>
      <c r="B29" s="8" t="s">
        <v>35</v>
      </c>
      <c r="C29" s="255">
        <v>130</v>
      </c>
      <c r="D29" s="255" t="s">
        <v>15</v>
      </c>
      <c r="E29" s="52"/>
      <c r="F29" s="478">
        <f>'[6]бс'!F29</f>
        <v>0</v>
      </c>
      <c r="G29" s="156"/>
      <c r="H29" s="121"/>
      <c r="I29" s="120"/>
      <c r="T29" s="353"/>
    </row>
    <row r="30" spans="1:20" ht="12.75">
      <c r="A30" s="256"/>
      <c r="B30" s="7"/>
      <c r="C30" s="257">
        <v>131</v>
      </c>
      <c r="D30" s="257" t="s">
        <v>31</v>
      </c>
      <c r="E30" s="52"/>
      <c r="F30" s="479">
        <f>'[6]бс'!F30</f>
        <v>0</v>
      </c>
      <c r="G30" s="160">
        <f>'[6]бс'!H30</f>
        <v>0</v>
      </c>
      <c r="H30" s="122"/>
      <c r="I30" s="125"/>
      <c r="T30" s="353"/>
    </row>
    <row r="31" spans="1:20" s="249" customFormat="1" ht="12.75">
      <c r="A31" s="148" t="s">
        <v>36</v>
      </c>
      <c r="B31" s="149" t="s">
        <v>37</v>
      </c>
      <c r="C31" s="150">
        <v>140</v>
      </c>
      <c r="D31" s="258" t="s">
        <v>15</v>
      </c>
      <c r="E31" s="151"/>
      <c r="F31" s="476">
        <f>F33+F39+F41+F43+F45+F47</f>
        <v>0</v>
      </c>
      <c r="G31" s="139"/>
      <c r="H31" s="79">
        <f>H33+H39+H41+H43+H45+H47</f>
        <v>0</v>
      </c>
      <c r="I31" s="140"/>
      <c r="J31"/>
      <c r="K31"/>
      <c r="L31"/>
      <c r="M31"/>
      <c r="N31"/>
      <c r="O31"/>
      <c r="P31"/>
      <c r="Q31"/>
      <c r="R31"/>
      <c r="S31"/>
      <c r="T31" s="353"/>
    </row>
    <row r="32" spans="1:20" s="249" customFormat="1" ht="12.75">
      <c r="A32" s="148"/>
      <c r="B32" s="152" t="s">
        <v>38</v>
      </c>
      <c r="C32" s="153">
        <v>141</v>
      </c>
      <c r="D32" s="259" t="s">
        <v>31</v>
      </c>
      <c r="E32" s="151"/>
      <c r="F32" s="477">
        <f>F34+F40+F42+F44+F46+F48</f>
        <v>0</v>
      </c>
      <c r="G32" s="83">
        <f>G34+G40+G42+G44+G46+G48</f>
        <v>0</v>
      </c>
      <c r="H32" s="84">
        <f>H34+H40+H42+H44+H46+H48</f>
        <v>0</v>
      </c>
      <c r="I32" s="85">
        <f>I34+I40+I42+I44+I46+I48</f>
        <v>0</v>
      </c>
      <c r="J32"/>
      <c r="K32"/>
      <c r="L32"/>
      <c r="M32"/>
      <c r="N32"/>
      <c r="O32"/>
      <c r="P32"/>
      <c r="Q32"/>
      <c r="R32"/>
      <c r="S32"/>
      <c r="T32" s="353"/>
    </row>
    <row r="33" spans="1:20" s="249" customFormat="1" ht="12.75">
      <c r="A33" s="260"/>
      <c r="B33" s="154" t="s">
        <v>39</v>
      </c>
      <c r="C33" s="258">
        <v>150</v>
      </c>
      <c r="D33" s="258" t="s">
        <v>15</v>
      </c>
      <c r="E33" s="119"/>
      <c r="F33" s="478">
        <f>F35+F37</f>
        <v>0</v>
      </c>
      <c r="G33" s="156"/>
      <c r="H33" s="157">
        <f>H35+H37</f>
        <v>0</v>
      </c>
      <c r="I33" s="120"/>
      <c r="J33"/>
      <c r="K33"/>
      <c r="L33"/>
      <c r="M33"/>
      <c r="N33"/>
      <c r="O33"/>
      <c r="P33"/>
      <c r="Q33"/>
      <c r="R33"/>
      <c r="S33"/>
      <c r="T33" s="353"/>
    </row>
    <row r="34" spans="1:20" s="249" customFormat="1" ht="12.75">
      <c r="A34" s="260"/>
      <c r="B34" s="158"/>
      <c r="C34" s="259">
        <v>151</v>
      </c>
      <c r="D34" s="259" t="s">
        <v>31</v>
      </c>
      <c r="E34" s="119"/>
      <c r="F34" s="479">
        <f>F36+F38</f>
        <v>0</v>
      </c>
      <c r="G34" s="160">
        <f>G36+G38</f>
        <v>0</v>
      </c>
      <c r="H34" s="161">
        <f>H36+H38</f>
        <v>0</v>
      </c>
      <c r="I34" s="215">
        <f>I36+I38</f>
        <v>0</v>
      </c>
      <c r="J34"/>
      <c r="K34"/>
      <c r="L34"/>
      <c r="M34"/>
      <c r="N34"/>
      <c r="O34"/>
      <c r="P34"/>
      <c r="Q34"/>
      <c r="R34"/>
      <c r="S34"/>
      <c r="T34" s="353"/>
    </row>
    <row r="35" spans="1:20" s="129" customFormat="1" ht="12.75">
      <c r="A35" s="126"/>
      <c r="B35" s="130" t="s">
        <v>40</v>
      </c>
      <c r="C35" s="138">
        <v>160</v>
      </c>
      <c r="D35" s="138" t="s">
        <v>15</v>
      </c>
      <c r="E35" s="127"/>
      <c r="F35" s="496">
        <f>'[6]бс'!F35</f>
        <v>0</v>
      </c>
      <c r="G35" s="416"/>
      <c r="H35" s="135"/>
      <c r="I35" s="128"/>
      <c r="J35"/>
      <c r="K35"/>
      <c r="L35"/>
      <c r="M35"/>
      <c r="N35"/>
      <c r="O35"/>
      <c r="P35"/>
      <c r="Q35"/>
      <c r="R35"/>
      <c r="S35"/>
      <c r="T35" s="353"/>
    </row>
    <row r="36" spans="1:20" s="129" customFormat="1" ht="12.75">
      <c r="A36" s="126"/>
      <c r="B36" s="131"/>
      <c r="C36" s="132">
        <v>161</v>
      </c>
      <c r="D36" s="132" t="s">
        <v>31</v>
      </c>
      <c r="E36" s="127"/>
      <c r="F36" s="497">
        <f>'[6]бс'!F36</f>
        <v>0</v>
      </c>
      <c r="G36" s="419">
        <f>'[6]бс'!H36</f>
        <v>0</v>
      </c>
      <c r="H36" s="133"/>
      <c r="I36" s="134"/>
      <c r="J36"/>
      <c r="K36"/>
      <c r="L36"/>
      <c r="M36"/>
      <c r="N36"/>
      <c r="O36"/>
      <c r="P36"/>
      <c r="Q36"/>
      <c r="R36"/>
      <c r="S36"/>
      <c r="T36" s="353"/>
    </row>
    <row r="37" spans="1:20" s="129" customFormat="1" ht="12.75">
      <c r="A37" s="126"/>
      <c r="B37" s="130" t="s">
        <v>41</v>
      </c>
      <c r="C37" s="138">
        <v>170</v>
      </c>
      <c r="D37" s="138" t="s">
        <v>15</v>
      </c>
      <c r="E37" s="127"/>
      <c r="F37" s="496">
        <f>'[6]бс'!F37</f>
        <v>0</v>
      </c>
      <c r="G37" s="416"/>
      <c r="H37" s="135"/>
      <c r="I37" s="128"/>
      <c r="J37"/>
      <c r="K37"/>
      <c r="L37"/>
      <c r="M37"/>
      <c r="N37"/>
      <c r="O37"/>
      <c r="P37"/>
      <c r="Q37"/>
      <c r="R37"/>
      <c r="S37"/>
      <c r="T37" s="353"/>
    </row>
    <row r="38" spans="1:20" s="129" customFormat="1" ht="12.75">
      <c r="A38" s="126"/>
      <c r="B38" s="131"/>
      <c r="C38" s="132">
        <v>171</v>
      </c>
      <c r="D38" s="132" t="s">
        <v>31</v>
      </c>
      <c r="E38" s="127"/>
      <c r="F38" s="497">
        <f>'[6]бс'!F38</f>
        <v>0</v>
      </c>
      <c r="G38" s="419">
        <f>'[6]бс'!H38</f>
        <v>0</v>
      </c>
      <c r="H38" s="133"/>
      <c r="I38" s="134"/>
      <c r="J38"/>
      <c r="K38"/>
      <c r="L38"/>
      <c r="M38"/>
      <c r="N38"/>
      <c r="O38"/>
      <c r="P38"/>
      <c r="Q38"/>
      <c r="R38"/>
      <c r="S38"/>
      <c r="T38" s="353"/>
    </row>
    <row r="39" spans="1:20" ht="12.75">
      <c r="A39" s="256"/>
      <c r="B39" s="8" t="s">
        <v>42</v>
      </c>
      <c r="C39" s="255">
        <v>180</v>
      </c>
      <c r="D39" s="255" t="s">
        <v>15</v>
      </c>
      <c r="E39" s="52"/>
      <c r="F39" s="478">
        <f>'[6]бс'!F39</f>
        <v>0</v>
      </c>
      <c r="G39" s="156"/>
      <c r="H39" s="124"/>
      <c r="I39" s="120"/>
      <c r="T39" s="353"/>
    </row>
    <row r="40" spans="1:20" ht="12.75">
      <c r="A40" s="256"/>
      <c r="B40" s="7"/>
      <c r="C40" s="257">
        <v>181</v>
      </c>
      <c r="D40" s="257" t="s">
        <v>31</v>
      </c>
      <c r="E40" s="52"/>
      <c r="F40" s="479">
        <f>'[6]бс'!F40</f>
        <v>0</v>
      </c>
      <c r="G40" s="160">
        <f>'[6]бс'!H40</f>
        <v>0</v>
      </c>
      <c r="H40" s="123">
        <v>0</v>
      </c>
      <c r="I40" s="125">
        <v>0</v>
      </c>
      <c r="T40" s="353"/>
    </row>
    <row r="41" spans="1:20" ht="12.75">
      <c r="A41" s="256"/>
      <c r="B41" s="8" t="s">
        <v>43</v>
      </c>
      <c r="C41" s="255">
        <v>190</v>
      </c>
      <c r="D41" s="255" t="s">
        <v>15</v>
      </c>
      <c r="E41" s="52"/>
      <c r="F41" s="478">
        <f>'[6]бс'!F41</f>
        <v>0</v>
      </c>
      <c r="G41" s="156"/>
      <c r="H41" s="124"/>
      <c r="I41" s="120"/>
      <c r="T41" s="353"/>
    </row>
    <row r="42" spans="1:20" ht="12.75">
      <c r="A42" s="256"/>
      <c r="B42" s="7"/>
      <c r="C42" s="257">
        <v>191</v>
      </c>
      <c r="D42" s="257" t="s">
        <v>31</v>
      </c>
      <c r="E42" s="52"/>
      <c r="F42" s="479">
        <f>'[6]бс'!F42</f>
        <v>0</v>
      </c>
      <c r="G42" s="160">
        <f>'[6]бс'!H42</f>
        <v>0</v>
      </c>
      <c r="H42" s="123"/>
      <c r="I42" s="125"/>
      <c r="T42" s="353"/>
    </row>
    <row r="43" spans="1:20" ht="12.75">
      <c r="A43" s="256"/>
      <c r="B43" s="8" t="s">
        <v>44</v>
      </c>
      <c r="C43" s="255">
        <v>200</v>
      </c>
      <c r="D43" s="255" t="s">
        <v>15</v>
      </c>
      <c r="E43" s="52"/>
      <c r="F43" s="478">
        <f>'[6]бс'!F43</f>
        <v>0</v>
      </c>
      <c r="G43" s="156"/>
      <c r="H43" s="124">
        <v>0</v>
      </c>
      <c r="I43" s="120"/>
      <c r="T43" s="353"/>
    </row>
    <row r="44" spans="1:20" ht="12.75">
      <c r="A44" s="256"/>
      <c r="B44" s="7"/>
      <c r="C44" s="257">
        <v>201</v>
      </c>
      <c r="D44" s="257" t="s">
        <v>31</v>
      </c>
      <c r="E44" s="52"/>
      <c r="F44" s="479">
        <f>'[6]бс'!F44</f>
        <v>0</v>
      </c>
      <c r="G44" s="160">
        <f>'[6]бс'!H44</f>
        <v>0</v>
      </c>
      <c r="H44" s="123">
        <v>0</v>
      </c>
      <c r="I44" s="125">
        <v>0</v>
      </c>
      <c r="T44" s="353"/>
    </row>
    <row r="45" spans="1:20" ht="12.75">
      <c r="A45" s="256"/>
      <c r="B45" s="8" t="s">
        <v>45</v>
      </c>
      <c r="C45" s="255">
        <v>210</v>
      </c>
      <c r="D45" s="255" t="s">
        <v>15</v>
      </c>
      <c r="E45" s="52"/>
      <c r="F45" s="478">
        <f>'[6]бс'!F45</f>
        <v>0</v>
      </c>
      <c r="G45" s="156"/>
      <c r="H45" s="124">
        <v>0</v>
      </c>
      <c r="I45" s="120"/>
      <c r="T45" s="353"/>
    </row>
    <row r="46" spans="1:20" ht="12.75">
      <c r="A46" s="256"/>
      <c r="B46" s="7"/>
      <c r="C46" s="257">
        <v>211</v>
      </c>
      <c r="D46" s="257" t="s">
        <v>31</v>
      </c>
      <c r="E46" s="52"/>
      <c r="F46" s="479">
        <f>'[6]бс'!F46</f>
        <v>0</v>
      </c>
      <c r="G46" s="160">
        <f>'[6]бс'!H46</f>
        <v>0</v>
      </c>
      <c r="H46" s="123">
        <v>0</v>
      </c>
      <c r="I46" s="125">
        <v>0</v>
      </c>
      <c r="T46" s="353"/>
    </row>
    <row r="47" spans="1:20" ht="12.75">
      <c r="A47" s="256"/>
      <c r="B47" s="8" t="s">
        <v>46</v>
      </c>
      <c r="C47" s="255">
        <v>220</v>
      </c>
      <c r="D47" s="255" t="s">
        <v>15</v>
      </c>
      <c r="E47" s="52"/>
      <c r="F47" s="478">
        <f>'[6]бс'!F47</f>
        <v>0</v>
      </c>
      <c r="G47" s="156"/>
      <c r="H47" s="124"/>
      <c r="I47" s="120"/>
      <c r="T47" s="353"/>
    </row>
    <row r="48" spans="1:20" ht="12.75">
      <c r="A48" s="256"/>
      <c r="B48" s="7"/>
      <c r="C48" s="257">
        <v>221</v>
      </c>
      <c r="D48" s="257" t="s">
        <v>31</v>
      </c>
      <c r="E48" s="52"/>
      <c r="F48" s="479">
        <f>'[6]бс'!F48</f>
        <v>0</v>
      </c>
      <c r="G48" s="160">
        <f>'[6]бс'!H48</f>
        <v>0</v>
      </c>
      <c r="H48" s="123"/>
      <c r="I48" s="125"/>
      <c r="T48" s="353"/>
    </row>
    <row r="49" spans="1:20" ht="12.75">
      <c r="A49" s="254">
        <v>3</v>
      </c>
      <c r="B49" s="12" t="s">
        <v>47</v>
      </c>
      <c r="C49" s="9">
        <v>230</v>
      </c>
      <c r="D49" s="255" t="s">
        <v>15</v>
      </c>
      <c r="E49" s="52"/>
      <c r="F49" s="476">
        <f>'[6]бс'!F49</f>
        <v>0</v>
      </c>
      <c r="G49" s="139"/>
      <c r="H49" s="78">
        <v>0</v>
      </c>
      <c r="I49" s="140"/>
      <c r="T49" s="353"/>
    </row>
    <row r="50" spans="1:20" ht="12.75">
      <c r="A50" s="256"/>
      <c r="B50" s="10"/>
      <c r="C50" s="11">
        <v>231</v>
      </c>
      <c r="D50" s="257" t="s">
        <v>31</v>
      </c>
      <c r="E50" s="52"/>
      <c r="F50" s="477">
        <f>'[6]бс'!F50</f>
        <v>0</v>
      </c>
      <c r="G50" s="83">
        <f>'[6]бс'!H50</f>
        <v>0</v>
      </c>
      <c r="H50" s="81">
        <v>0</v>
      </c>
      <c r="I50" s="82">
        <v>0</v>
      </c>
      <c r="T50" s="353"/>
    </row>
    <row r="51" spans="1:20" s="371" customFormat="1" ht="12.75">
      <c r="A51" s="366"/>
      <c r="B51" s="164"/>
      <c r="C51" s="367"/>
      <c r="D51" s="368"/>
      <c r="E51" s="369"/>
      <c r="F51" s="498">
        <f>'[6]бс'!F51</f>
        <v>0</v>
      </c>
      <c r="G51" s="168">
        <f>'[6]бс'!H51</f>
        <v>0</v>
      </c>
      <c r="H51" s="1150"/>
      <c r="I51" s="1151"/>
      <c r="J51"/>
      <c r="K51"/>
      <c r="L51"/>
      <c r="M51"/>
      <c r="N51"/>
      <c r="O51"/>
      <c r="P51"/>
      <c r="Q51"/>
      <c r="R51"/>
      <c r="S51"/>
      <c r="T51" s="353"/>
    </row>
    <row r="52" spans="1:20" s="371" customFormat="1" ht="12.75">
      <c r="A52" s="372"/>
      <c r="B52" s="170"/>
      <c r="C52" s="373"/>
      <c r="D52" s="374"/>
      <c r="E52" s="369"/>
      <c r="F52" s="499">
        <f>'[6]бс'!F52</f>
        <v>0</v>
      </c>
      <c r="G52" s="173">
        <f>'[6]бс'!H52</f>
        <v>0</v>
      </c>
      <c r="H52" s="1150"/>
      <c r="I52" s="1151"/>
      <c r="J52"/>
      <c r="K52"/>
      <c r="L52"/>
      <c r="M52"/>
      <c r="N52"/>
      <c r="O52"/>
      <c r="P52"/>
      <c r="Q52"/>
      <c r="R52"/>
      <c r="S52"/>
      <c r="T52" s="353"/>
    </row>
    <row r="53" spans="1:20" s="249" customFormat="1" ht="12.75">
      <c r="A53" s="266">
        <v>5</v>
      </c>
      <c r="B53" s="163" t="s">
        <v>172</v>
      </c>
      <c r="C53" s="266">
        <v>240</v>
      </c>
      <c r="D53" s="266" t="s">
        <v>19</v>
      </c>
      <c r="E53" s="119"/>
      <c r="F53" s="475">
        <f>SUM(F54:F57)</f>
        <v>0</v>
      </c>
      <c r="G53" s="69">
        <f>SUM(G54:G57)</f>
        <v>0</v>
      </c>
      <c r="H53" s="70">
        <f>SUM(H54:H57)</f>
        <v>0</v>
      </c>
      <c r="I53" s="71">
        <f>SUM(I54:I57)</f>
        <v>0</v>
      </c>
      <c r="J53"/>
      <c r="K53"/>
      <c r="L53"/>
      <c r="M53"/>
      <c r="N53"/>
      <c r="O53"/>
      <c r="P53"/>
      <c r="Q53"/>
      <c r="R53"/>
      <c r="S53"/>
      <c r="T53" s="353"/>
    </row>
    <row r="54" spans="1:20" ht="12.75">
      <c r="A54" s="267"/>
      <c r="B54" s="909"/>
      <c r="C54" s="268"/>
      <c r="D54" s="268"/>
      <c r="E54" s="52"/>
      <c r="F54" s="500">
        <f>'[6]бс'!F54</f>
        <v>0</v>
      </c>
      <c r="G54" s="422">
        <f>'[6]бс'!H54</f>
        <v>0</v>
      </c>
      <c r="H54" s="95"/>
      <c r="I54" s="96">
        <v>0</v>
      </c>
      <c r="T54" s="353"/>
    </row>
    <row r="55" spans="1:20" ht="12.75">
      <c r="A55" s="267"/>
      <c r="B55" s="909"/>
      <c r="C55" s="268"/>
      <c r="D55" s="268"/>
      <c r="E55" s="52"/>
      <c r="F55" s="500">
        <f>'[6]бс'!F55</f>
        <v>0</v>
      </c>
      <c r="G55" s="422">
        <f>'[6]бс'!H55</f>
        <v>0</v>
      </c>
      <c r="H55" s="95">
        <v>0</v>
      </c>
      <c r="I55" s="96">
        <v>0</v>
      </c>
      <c r="T55" s="353"/>
    </row>
    <row r="56" spans="1:20" ht="12.75">
      <c r="A56" s="267"/>
      <c r="B56" s="909"/>
      <c r="C56" s="268"/>
      <c r="D56" s="268"/>
      <c r="E56" s="52"/>
      <c r="F56" s="500">
        <f>'[6]бс'!F56</f>
        <v>0</v>
      </c>
      <c r="G56" s="422">
        <f>'[6]бс'!H56</f>
        <v>0</v>
      </c>
      <c r="H56" s="95">
        <v>0</v>
      </c>
      <c r="I56" s="96">
        <v>0</v>
      </c>
      <c r="T56" s="353"/>
    </row>
    <row r="57" spans="1:20" ht="13.5" thickBot="1">
      <c r="A57" s="267"/>
      <c r="B57" s="909"/>
      <c r="C57" s="268"/>
      <c r="D57" s="268"/>
      <c r="E57" s="52"/>
      <c r="F57" s="500">
        <f>'[6]бс'!F57</f>
        <v>0</v>
      </c>
      <c r="G57" s="422">
        <f>'[6]бс'!H57</f>
        <v>0</v>
      </c>
      <c r="H57" s="95">
        <v>0</v>
      </c>
      <c r="I57" s="96">
        <v>0</v>
      </c>
      <c r="T57" s="353"/>
    </row>
    <row r="58" spans="1:20" s="249" customFormat="1" ht="15.75" thickBot="1">
      <c r="A58" s="269"/>
      <c r="B58" s="347" t="s">
        <v>49</v>
      </c>
      <c r="C58" s="270">
        <v>250</v>
      </c>
      <c r="D58" s="271" t="s">
        <v>19</v>
      </c>
      <c r="E58" s="119"/>
      <c r="F58" s="471"/>
      <c r="G58" s="73">
        <f>G53+G50+G32+G22</f>
        <v>0</v>
      </c>
      <c r="H58" s="147"/>
      <c r="I58" s="472">
        <f>I53+I50+I32+I22</f>
        <v>0</v>
      </c>
      <c r="J58"/>
      <c r="K58"/>
      <c r="L58"/>
      <c r="M58"/>
      <c r="N58"/>
      <c r="O58"/>
      <c r="P58"/>
      <c r="Q58"/>
      <c r="R58"/>
      <c r="S58"/>
      <c r="T58" s="353"/>
    </row>
    <row r="59" spans="1:20" ht="12.75">
      <c r="A59" s="256" t="s">
        <v>26</v>
      </c>
      <c r="B59" s="8" t="s">
        <v>50</v>
      </c>
      <c r="C59" s="255">
        <v>260</v>
      </c>
      <c r="D59" s="255" t="s">
        <v>15</v>
      </c>
      <c r="E59" s="52"/>
      <c r="F59" s="501">
        <f>'[6]бс'!F59</f>
        <v>0</v>
      </c>
      <c r="G59" s="156"/>
      <c r="H59" s="200"/>
      <c r="I59" s="120"/>
      <c r="T59" s="353"/>
    </row>
    <row r="60" spans="1:20" ht="12.75">
      <c r="A60" s="256"/>
      <c r="B60" s="7"/>
      <c r="C60" s="257">
        <v>261</v>
      </c>
      <c r="D60" s="257" t="s">
        <v>31</v>
      </c>
      <c r="E60" s="52"/>
      <c r="F60" s="502">
        <f>'[6]бс'!F60</f>
        <v>0</v>
      </c>
      <c r="G60" s="503">
        <f>'[6]бс'!H60</f>
        <v>0</v>
      </c>
      <c r="H60" s="483">
        <v>0</v>
      </c>
      <c r="I60" s="484">
        <v>0</v>
      </c>
      <c r="T60" s="353"/>
    </row>
    <row r="61" spans="1:20" s="253" customFormat="1" ht="15.75">
      <c r="A61" s="87"/>
      <c r="B61" s="13" t="s">
        <v>167</v>
      </c>
      <c r="C61" s="74"/>
      <c r="D61" s="88"/>
      <c r="E61" s="74"/>
      <c r="F61" s="495">
        <f>'[6]бс'!L61</f>
        <v>0</v>
      </c>
      <c r="G61" s="348">
        <f>'[6]бс'!M61</f>
        <v>0</v>
      </c>
      <c r="H61" s="74"/>
      <c r="I61" s="473"/>
      <c r="J61"/>
      <c r="K61"/>
      <c r="L61"/>
      <c r="M61"/>
      <c r="N61"/>
      <c r="O61"/>
      <c r="P61"/>
      <c r="Q61"/>
      <c r="R61"/>
      <c r="S61"/>
      <c r="T61" s="350"/>
    </row>
    <row r="62" spans="1:20" ht="38.25">
      <c r="A62" s="272">
        <v>1</v>
      </c>
      <c r="B62" s="14" t="s">
        <v>51</v>
      </c>
      <c r="C62" s="273">
        <v>270</v>
      </c>
      <c r="D62" s="273" t="s">
        <v>15</v>
      </c>
      <c r="E62" s="52"/>
      <c r="F62" s="474">
        <f>'[6]бс'!F62</f>
        <v>0</v>
      </c>
      <c r="G62" s="91">
        <f>'[6]бс'!H62</f>
        <v>0</v>
      </c>
      <c r="H62" s="89">
        <v>0</v>
      </c>
      <c r="I62" s="90"/>
      <c r="T62" s="353"/>
    </row>
    <row r="63" spans="1:20" ht="12.75">
      <c r="A63" s="267">
        <v>2</v>
      </c>
      <c r="B63" s="15" t="s">
        <v>52</v>
      </c>
      <c r="C63" s="267">
        <v>280</v>
      </c>
      <c r="D63" s="267" t="s">
        <v>15</v>
      </c>
      <c r="E63" s="52"/>
      <c r="F63" s="475">
        <f>'[6]бс'!F63</f>
        <v>0</v>
      </c>
      <c r="G63" s="69">
        <f>'[6]бс'!H63</f>
        <v>0</v>
      </c>
      <c r="H63" s="66">
        <v>0</v>
      </c>
      <c r="I63" s="67">
        <v>0</v>
      </c>
      <c r="T63" s="353"/>
    </row>
    <row r="64" spans="1:20" ht="12.75">
      <c r="A64" s="273">
        <v>3</v>
      </c>
      <c r="B64" s="16" t="s">
        <v>53</v>
      </c>
      <c r="C64" s="273">
        <v>290</v>
      </c>
      <c r="D64" s="273" t="s">
        <v>31</v>
      </c>
      <c r="E64" s="52"/>
      <c r="F64" s="475">
        <f>'[6]бс'!F64</f>
        <v>0</v>
      </c>
      <c r="G64" s="69">
        <f>'[6]бс'!H64</f>
        <v>0</v>
      </c>
      <c r="H64" s="66"/>
      <c r="I64" s="67"/>
      <c r="T64" s="353"/>
    </row>
    <row r="65" spans="1:20" ht="12.75" customHeight="1">
      <c r="A65" s="273">
        <v>4</v>
      </c>
      <c r="B65" s="16" t="s">
        <v>54</v>
      </c>
      <c r="C65" s="273">
        <v>300</v>
      </c>
      <c r="D65" s="273" t="s">
        <v>19</v>
      </c>
      <c r="E65" s="52"/>
      <c r="F65" s="475">
        <f>'[6]бс'!F65</f>
        <v>0</v>
      </c>
      <c r="G65" s="69">
        <f>'[6]бс'!H65</f>
        <v>0</v>
      </c>
      <c r="H65" s="66">
        <v>0</v>
      </c>
      <c r="I65" s="67">
        <v>0</v>
      </c>
      <c r="T65" s="353"/>
    </row>
    <row r="66" spans="1:20" s="249" customFormat="1" ht="12.75" customHeight="1">
      <c r="A66" s="274">
        <v>5</v>
      </c>
      <c r="B66" s="175" t="s">
        <v>48</v>
      </c>
      <c r="C66" s="248">
        <v>310</v>
      </c>
      <c r="D66" s="248" t="s">
        <v>19</v>
      </c>
      <c r="E66" s="119"/>
      <c r="F66" s="475">
        <f>SUM(F67:F68)</f>
        <v>0</v>
      </c>
      <c r="G66" s="69">
        <f>SUM(G67:G68)</f>
        <v>0</v>
      </c>
      <c r="H66" s="70">
        <f>SUM(H67:H68)</f>
        <v>0</v>
      </c>
      <c r="I66" s="71">
        <f>SUM(I67:I68)</f>
        <v>0</v>
      </c>
      <c r="J66"/>
      <c r="K66"/>
      <c r="L66"/>
      <c r="M66"/>
      <c r="N66"/>
      <c r="O66"/>
      <c r="P66"/>
      <c r="Q66"/>
      <c r="R66"/>
      <c r="S66"/>
      <c r="T66" s="353"/>
    </row>
    <row r="67" spans="1:20" ht="23.25" customHeight="1">
      <c r="A67" s="275"/>
      <c r="B67" s="177" t="s">
        <v>55</v>
      </c>
      <c r="C67" s="276">
        <v>311</v>
      </c>
      <c r="D67" s="277" t="s">
        <v>56</v>
      </c>
      <c r="E67" s="94"/>
      <c r="F67" s="504">
        <f>'[6]бс'!F67</f>
        <v>0</v>
      </c>
      <c r="G67" s="433">
        <f>'[6]бс'!H67</f>
        <v>0</v>
      </c>
      <c r="H67" s="141">
        <v>0</v>
      </c>
      <c r="I67" s="142">
        <v>0</v>
      </c>
      <c r="T67" s="353"/>
    </row>
    <row r="68" spans="1:20" ht="13.5" thickBot="1">
      <c r="A68" s="256"/>
      <c r="B68" s="176" t="s">
        <v>57</v>
      </c>
      <c r="C68" s="278">
        <v>312</v>
      </c>
      <c r="D68" s="279" t="s">
        <v>56</v>
      </c>
      <c r="E68" s="94"/>
      <c r="F68" s="505">
        <f>'[6]бс'!F68</f>
        <v>0</v>
      </c>
      <c r="G68" s="436">
        <f>'[6]бс'!H68</f>
        <v>0</v>
      </c>
      <c r="H68" s="143">
        <v>0</v>
      </c>
      <c r="I68" s="144"/>
      <c r="T68" s="353"/>
    </row>
    <row r="69" spans="1:20" s="249" customFormat="1" ht="15.75" thickBot="1">
      <c r="A69" s="269"/>
      <c r="B69" s="179" t="s">
        <v>58</v>
      </c>
      <c r="C69" s="270">
        <v>320</v>
      </c>
      <c r="D69" s="271" t="s">
        <v>19</v>
      </c>
      <c r="E69" s="119"/>
      <c r="F69" s="485"/>
      <c r="G69" s="486">
        <f>SUM(G62:G66)</f>
        <v>0</v>
      </c>
      <c r="H69" s="487"/>
      <c r="I69" s="488">
        <f>SUM(I62:I66)</f>
        <v>0</v>
      </c>
      <c r="J69"/>
      <c r="K69"/>
      <c r="L69"/>
      <c r="M69"/>
      <c r="N69"/>
      <c r="O69"/>
      <c r="P69"/>
      <c r="Q69"/>
      <c r="R69"/>
      <c r="S69"/>
      <c r="T69" s="353"/>
    </row>
    <row r="70" spans="1:20" s="253" customFormat="1" ht="45">
      <c r="A70" s="87"/>
      <c r="B70" s="178" t="s">
        <v>59</v>
      </c>
      <c r="C70" s="74"/>
      <c r="D70" s="88"/>
      <c r="E70" s="74"/>
      <c r="F70" s="348"/>
      <c r="G70" s="348"/>
      <c r="H70" s="74"/>
      <c r="I70" s="74"/>
      <c r="J70" s="522"/>
      <c r="K70"/>
      <c r="L70"/>
      <c r="M70"/>
      <c r="N70"/>
      <c r="O70"/>
      <c r="P70"/>
      <c r="Q70"/>
      <c r="R70"/>
      <c r="S70"/>
      <c r="T70" s="350"/>
    </row>
    <row r="71" spans="1:20" s="249" customFormat="1" ht="12.75">
      <c r="A71" s="280">
        <v>1</v>
      </c>
      <c r="B71" s="281" t="s">
        <v>60</v>
      </c>
      <c r="C71" s="282">
        <v>330</v>
      </c>
      <c r="D71" s="266" t="s">
        <v>15</v>
      </c>
      <c r="E71" s="119"/>
      <c r="F71" s="474">
        <f>SUM(F72:F73)</f>
        <v>0</v>
      </c>
      <c r="G71" s="91">
        <f>SUM(G72:G73)</f>
        <v>0</v>
      </c>
      <c r="H71" s="76">
        <f>SUM(H72:H73)</f>
        <v>0</v>
      </c>
      <c r="I71" s="92">
        <f>SUM(I72:I73)</f>
        <v>0</v>
      </c>
      <c r="J71"/>
      <c r="K71"/>
      <c r="L71"/>
      <c r="M71"/>
      <c r="N71"/>
      <c r="O71"/>
      <c r="P71"/>
      <c r="Q71"/>
      <c r="R71"/>
      <c r="S71"/>
      <c r="T71" s="353"/>
    </row>
    <row r="72" spans="1:20" ht="12.75">
      <c r="A72" s="256"/>
      <c r="B72" s="283" t="s">
        <v>61</v>
      </c>
      <c r="C72" s="284">
        <v>331</v>
      </c>
      <c r="D72" s="285" t="s">
        <v>15</v>
      </c>
      <c r="E72" s="94"/>
      <c r="F72" s="505">
        <f>'[6]бс'!F72</f>
        <v>0</v>
      </c>
      <c r="G72" s="436">
        <f>'[6]бс'!H72</f>
        <v>0</v>
      </c>
      <c r="H72" s="143"/>
      <c r="I72" s="144"/>
      <c r="T72" s="353"/>
    </row>
    <row r="73" spans="1:20" ht="12.75">
      <c r="A73" s="256"/>
      <c r="B73" s="286" t="s">
        <v>62</v>
      </c>
      <c r="C73" s="284">
        <v>332</v>
      </c>
      <c r="D73" s="285" t="s">
        <v>15</v>
      </c>
      <c r="E73" s="94"/>
      <c r="F73" s="505">
        <f>'[6]бс'!F73</f>
        <v>0</v>
      </c>
      <c r="G73" s="436">
        <f>'[6]бс'!H73</f>
        <v>0</v>
      </c>
      <c r="H73" s="143"/>
      <c r="I73" s="144"/>
      <c r="T73" s="353"/>
    </row>
    <row r="74" spans="1:20" ht="12.75">
      <c r="A74" s="237">
        <v>2</v>
      </c>
      <c r="B74" s="287" t="s">
        <v>63</v>
      </c>
      <c r="C74" s="288">
        <v>340</v>
      </c>
      <c r="D74" s="273" t="s">
        <v>15</v>
      </c>
      <c r="E74" s="52"/>
      <c r="F74" s="475">
        <f>'[6]бс'!F74</f>
        <v>0</v>
      </c>
      <c r="G74" s="69">
        <f>'[6]бс'!H74</f>
        <v>0</v>
      </c>
      <c r="H74" s="66">
        <v>0</v>
      </c>
      <c r="I74" s="67">
        <v>0</v>
      </c>
      <c r="T74" s="353"/>
    </row>
    <row r="75" spans="1:20" ht="12.75">
      <c r="A75" s="17">
        <v>3</v>
      </c>
      <c r="B75" s="287" t="s">
        <v>64</v>
      </c>
      <c r="C75" s="250">
        <v>350</v>
      </c>
      <c r="D75" s="273" t="s">
        <v>15</v>
      </c>
      <c r="E75" s="52"/>
      <c r="F75" s="475">
        <f>'[6]бс'!F75</f>
        <v>0</v>
      </c>
      <c r="G75" s="69">
        <f>'[6]бс'!H75</f>
        <v>0</v>
      </c>
      <c r="H75" s="66">
        <v>0</v>
      </c>
      <c r="I75" s="67">
        <v>0</v>
      </c>
      <c r="T75" s="353"/>
    </row>
    <row r="76" spans="1:20" ht="12.75">
      <c r="A76" s="254">
        <v>4</v>
      </c>
      <c r="B76" s="287" t="s">
        <v>65</v>
      </c>
      <c r="C76" s="289">
        <v>360</v>
      </c>
      <c r="D76" s="273" t="s">
        <v>15</v>
      </c>
      <c r="E76" s="52"/>
      <c r="F76" s="475">
        <f>'[6]бс'!F76</f>
        <v>0</v>
      </c>
      <c r="G76" s="69">
        <f>'[6]бс'!H76</f>
        <v>0</v>
      </c>
      <c r="H76" s="66">
        <v>0</v>
      </c>
      <c r="I76" s="67"/>
      <c r="T76" s="353"/>
    </row>
    <row r="77" spans="1:20" ht="12" customHeight="1">
      <c r="A77" s="254">
        <v>5</v>
      </c>
      <c r="B77" s="290" t="s">
        <v>66</v>
      </c>
      <c r="C77" s="273">
        <v>370</v>
      </c>
      <c r="D77" s="273" t="s">
        <v>15</v>
      </c>
      <c r="E77" s="52"/>
      <c r="F77" s="475">
        <f>'[6]бс'!F77</f>
        <v>0</v>
      </c>
      <c r="G77" s="69">
        <f>'[6]бс'!H77</f>
        <v>0</v>
      </c>
      <c r="H77" s="66">
        <v>0</v>
      </c>
      <c r="I77" s="67">
        <v>0</v>
      </c>
      <c r="T77" s="353"/>
    </row>
    <row r="78" spans="1:20" ht="12.75">
      <c r="A78" s="237">
        <v>6</v>
      </c>
      <c r="B78" s="291" t="s">
        <v>67</v>
      </c>
      <c r="C78" s="18">
        <v>380</v>
      </c>
      <c r="D78" s="275" t="s">
        <v>15</v>
      </c>
      <c r="E78" s="52"/>
      <c r="F78" s="475">
        <f>'[6]бс'!F78</f>
        <v>0</v>
      </c>
      <c r="G78" s="69">
        <f>'[6]бс'!H78</f>
        <v>0</v>
      </c>
      <c r="H78" s="66"/>
      <c r="I78" s="67"/>
      <c r="T78" s="353"/>
    </row>
    <row r="79" spans="1:20" ht="25.5" customHeight="1">
      <c r="A79" s="145"/>
      <c r="B79" s="292" t="s">
        <v>68</v>
      </c>
      <c r="C79" s="146">
        <v>381</v>
      </c>
      <c r="D79" s="285" t="s">
        <v>69</v>
      </c>
      <c r="E79" s="94"/>
      <c r="F79" s="505">
        <f>'[6]бс'!F79</f>
        <v>0</v>
      </c>
      <c r="G79" s="436">
        <f>'[6]бс'!H79</f>
        <v>0</v>
      </c>
      <c r="H79" s="143">
        <v>0</v>
      </c>
      <c r="I79" s="144">
        <v>0</v>
      </c>
      <c r="T79" s="353"/>
    </row>
    <row r="80" spans="1:20" s="249" customFormat="1" ht="12.75">
      <c r="A80" s="293">
        <v>7</v>
      </c>
      <c r="B80" s="281" t="s">
        <v>70</v>
      </c>
      <c r="C80" s="294">
        <v>390</v>
      </c>
      <c r="D80" s="248" t="s">
        <v>71</v>
      </c>
      <c r="E80" s="119"/>
      <c r="F80" s="475">
        <f>SUM(F81:F85)</f>
        <v>0</v>
      </c>
      <c r="G80" s="69">
        <f>SUM(G81:G85)</f>
        <v>0</v>
      </c>
      <c r="H80" s="70">
        <f>SUM(H81:H85)</f>
        <v>0</v>
      </c>
      <c r="I80" s="71">
        <f>SUM(I81:I85)</f>
        <v>0</v>
      </c>
      <c r="J80"/>
      <c r="K80"/>
      <c r="L80"/>
      <c r="M80"/>
      <c r="N80"/>
      <c r="O80"/>
      <c r="P80"/>
      <c r="Q80"/>
      <c r="R80"/>
      <c r="S80"/>
      <c r="T80" s="353"/>
    </row>
    <row r="81" spans="1:20" ht="12.75">
      <c r="A81" s="254"/>
      <c r="B81" s="295" t="s">
        <v>72</v>
      </c>
      <c r="C81" s="296">
        <v>391</v>
      </c>
      <c r="D81" s="285" t="s">
        <v>71</v>
      </c>
      <c r="E81" s="94"/>
      <c r="F81" s="505">
        <f>'[6]бс'!F81</f>
        <v>0</v>
      </c>
      <c r="G81" s="436">
        <f>'[6]бс'!H81</f>
        <v>0</v>
      </c>
      <c r="H81" s="143"/>
      <c r="I81" s="144"/>
      <c r="T81" s="353"/>
    </row>
    <row r="82" spans="1:20" ht="12.75">
      <c r="A82" s="256"/>
      <c r="B82" s="279" t="s">
        <v>73</v>
      </c>
      <c r="C82" s="296">
        <v>392</v>
      </c>
      <c r="D82" s="285" t="s">
        <v>71</v>
      </c>
      <c r="E82" s="94"/>
      <c r="F82" s="505">
        <f>'[6]бс'!F82</f>
        <v>0</v>
      </c>
      <c r="G82" s="436">
        <f>'[6]бс'!H82</f>
        <v>0</v>
      </c>
      <c r="H82" s="143"/>
      <c r="I82" s="144"/>
      <c r="T82" s="353"/>
    </row>
    <row r="83" spans="1:20" ht="12.75">
      <c r="A83" s="256"/>
      <c r="B83" s="285" t="s">
        <v>74</v>
      </c>
      <c r="C83" s="296">
        <v>393</v>
      </c>
      <c r="D83" s="285" t="s">
        <v>71</v>
      </c>
      <c r="E83" s="94"/>
      <c r="F83" s="505">
        <f>'[6]бс'!F83</f>
        <v>0</v>
      </c>
      <c r="G83" s="436">
        <f>'[6]бс'!H83</f>
        <v>0</v>
      </c>
      <c r="H83" s="143">
        <v>0</v>
      </c>
      <c r="I83" s="144">
        <v>0</v>
      </c>
      <c r="T83" s="353"/>
    </row>
    <row r="84" spans="1:20" ht="12.75">
      <c r="A84" s="239"/>
      <c r="B84" s="285" t="s">
        <v>75</v>
      </c>
      <c r="C84" s="285">
        <v>394</v>
      </c>
      <c r="D84" s="285" t="s">
        <v>71</v>
      </c>
      <c r="E84" s="94"/>
      <c r="F84" s="505">
        <f>'[6]бс'!F84</f>
        <v>0</v>
      </c>
      <c r="G84" s="436">
        <f>'[6]бс'!H84</f>
        <v>0</v>
      </c>
      <c r="H84" s="143">
        <v>0</v>
      </c>
      <c r="I84" s="144">
        <v>0</v>
      </c>
      <c r="T84" s="353"/>
    </row>
    <row r="85" spans="1:20" ht="12.75">
      <c r="A85" s="239"/>
      <c r="B85" s="285" t="s">
        <v>76</v>
      </c>
      <c r="C85" s="285">
        <v>395</v>
      </c>
      <c r="D85" s="285" t="s">
        <v>71</v>
      </c>
      <c r="E85" s="94"/>
      <c r="F85" s="505">
        <f>'[6]бс'!F85</f>
        <v>0</v>
      </c>
      <c r="G85" s="436">
        <f>'[6]бс'!H85</f>
        <v>0</v>
      </c>
      <c r="H85" s="143"/>
      <c r="I85" s="144"/>
      <c r="T85" s="353"/>
    </row>
    <row r="86" spans="1:20" ht="12.75">
      <c r="A86" s="297">
        <v>8</v>
      </c>
      <c r="B86" s="298" t="s">
        <v>77</v>
      </c>
      <c r="C86" s="255">
        <v>400</v>
      </c>
      <c r="D86" s="255" t="s">
        <v>15</v>
      </c>
      <c r="E86" s="181"/>
      <c r="F86" s="506">
        <f>'[6]бс'!F86</f>
        <v>0</v>
      </c>
      <c r="G86" s="439"/>
      <c r="H86" s="182">
        <v>0</v>
      </c>
      <c r="I86" s="183"/>
      <c r="T86" s="353"/>
    </row>
    <row r="87" spans="1:20" ht="12.75">
      <c r="A87" s="299"/>
      <c r="B87" s="240"/>
      <c r="C87" s="267">
        <v>401</v>
      </c>
      <c r="D87" s="267" t="s">
        <v>78</v>
      </c>
      <c r="E87" s="52"/>
      <c r="F87" s="475">
        <f>'[6]бс'!F87</f>
        <v>0</v>
      </c>
      <c r="G87" s="69">
        <f>'[6]бс'!H87</f>
        <v>0</v>
      </c>
      <c r="H87" s="66">
        <v>0</v>
      </c>
      <c r="I87" s="67"/>
      <c r="T87" s="353"/>
    </row>
    <row r="88" spans="1:20" s="371" customFormat="1" ht="12.75">
      <c r="A88" s="375"/>
      <c r="B88" s="301"/>
      <c r="C88" s="376"/>
      <c r="D88" s="377"/>
      <c r="E88" s="378"/>
      <c r="F88" s="507"/>
      <c r="G88" s="186"/>
      <c r="H88" s="1150"/>
      <c r="I88" s="1151"/>
      <c r="J88"/>
      <c r="K88"/>
      <c r="L88"/>
      <c r="M88"/>
      <c r="N88"/>
      <c r="O88"/>
      <c r="P88"/>
      <c r="Q88"/>
      <c r="R88"/>
      <c r="S88"/>
      <c r="T88" s="353"/>
    </row>
    <row r="89" spans="1:20" ht="12.75">
      <c r="A89" s="237">
        <v>9</v>
      </c>
      <c r="B89" s="287" t="s">
        <v>81</v>
      </c>
      <c r="C89" s="273">
        <v>410</v>
      </c>
      <c r="D89" s="273" t="s">
        <v>15</v>
      </c>
      <c r="E89" s="97"/>
      <c r="F89" s="508">
        <f>'[6]бс'!F89</f>
        <v>0</v>
      </c>
      <c r="G89" s="442">
        <f>'[6]бс'!H89</f>
        <v>0</v>
      </c>
      <c r="H89" s="93"/>
      <c r="I89" s="98"/>
      <c r="T89" s="353"/>
    </row>
    <row r="90" spans="1:20" s="249" customFormat="1" ht="12.75">
      <c r="A90" s="266">
        <v>10</v>
      </c>
      <c r="B90" s="163" t="s">
        <v>172</v>
      </c>
      <c r="C90" s="266">
        <v>240</v>
      </c>
      <c r="D90" s="266" t="s">
        <v>19</v>
      </c>
      <c r="E90" s="119"/>
      <c r="F90" s="475">
        <f>SUM(F91:F94)</f>
        <v>0</v>
      </c>
      <c r="G90" s="69">
        <f>SUM(G91:G94)</f>
        <v>0</v>
      </c>
      <c r="H90" s="70">
        <f>SUM(H91:H94)</f>
        <v>0</v>
      </c>
      <c r="I90" s="71">
        <f>SUM(I91:I94)</f>
        <v>0</v>
      </c>
      <c r="J90"/>
      <c r="K90"/>
      <c r="L90"/>
      <c r="M90"/>
      <c r="N90"/>
      <c r="O90"/>
      <c r="P90"/>
      <c r="Q90"/>
      <c r="R90"/>
      <c r="S90"/>
      <c r="T90" s="353"/>
    </row>
    <row r="91" spans="1:20" ht="12.75">
      <c r="A91" s="267"/>
      <c r="B91" s="909" t="s">
        <v>366</v>
      </c>
      <c r="C91" s="268"/>
      <c r="D91" s="268"/>
      <c r="E91" s="52"/>
      <c r="F91" s="500">
        <f>'[6]бс'!F91</f>
        <v>0</v>
      </c>
      <c r="G91" s="422">
        <f>'[6]бс'!H91</f>
        <v>0</v>
      </c>
      <c r="H91" s="95">
        <v>0</v>
      </c>
      <c r="I91" s="96">
        <v>0</v>
      </c>
      <c r="T91" s="353"/>
    </row>
    <row r="92" spans="1:20" ht="12.75">
      <c r="A92" s="267"/>
      <c r="B92" s="909" t="s">
        <v>367</v>
      </c>
      <c r="C92" s="268"/>
      <c r="D92" s="268"/>
      <c r="E92" s="52"/>
      <c r="F92" s="500">
        <f>'[6]бс'!F92</f>
        <v>0</v>
      </c>
      <c r="G92" s="422">
        <f>'[6]бс'!H92</f>
        <v>0</v>
      </c>
      <c r="H92" s="95">
        <v>0</v>
      </c>
      <c r="I92" s="96">
        <v>0</v>
      </c>
      <c r="T92" s="353"/>
    </row>
    <row r="93" spans="1:20" ht="12.75">
      <c r="A93" s="267"/>
      <c r="B93" s="909"/>
      <c r="C93" s="268"/>
      <c r="D93" s="268"/>
      <c r="E93" s="52"/>
      <c r="F93" s="500">
        <f>'[6]бс'!F93</f>
        <v>0</v>
      </c>
      <c r="G93" s="422">
        <f>'[6]бс'!H93</f>
        <v>0</v>
      </c>
      <c r="H93" s="95">
        <v>0</v>
      </c>
      <c r="I93" s="96">
        <v>0</v>
      </c>
      <c r="T93" s="353"/>
    </row>
    <row r="94" spans="1:20" ht="13.5" thickBot="1">
      <c r="A94" s="267"/>
      <c r="B94" s="909"/>
      <c r="C94" s="268"/>
      <c r="D94" s="268"/>
      <c r="E94" s="52"/>
      <c r="F94" s="500">
        <f>'[6]бс'!F94</f>
        <v>0</v>
      </c>
      <c r="G94" s="422">
        <f>'[6]бс'!H94</f>
        <v>0</v>
      </c>
      <c r="H94" s="95">
        <v>0</v>
      </c>
      <c r="I94" s="96">
        <v>0</v>
      </c>
      <c r="T94" s="353"/>
    </row>
    <row r="95" spans="1:20" s="249" customFormat="1" ht="15.75" thickBot="1">
      <c r="A95" s="269"/>
      <c r="B95" s="179" t="s">
        <v>82</v>
      </c>
      <c r="C95" s="270">
        <v>430</v>
      </c>
      <c r="D95" s="271" t="s">
        <v>19</v>
      </c>
      <c r="E95" s="119"/>
      <c r="F95" s="471"/>
      <c r="G95" s="73">
        <f>SUM(G86:G90)+G80+SUM(G74:G78)+G71</f>
        <v>0</v>
      </c>
      <c r="H95" s="180"/>
      <c r="I95" s="472">
        <f>SUM(I86:I90)+I80+SUM(I74:I78)+I71</f>
        <v>0</v>
      </c>
      <c r="J95"/>
      <c r="K95"/>
      <c r="L95"/>
      <c r="M95"/>
      <c r="N95"/>
      <c r="O95"/>
      <c r="P95"/>
      <c r="Q95"/>
      <c r="R95"/>
      <c r="S95"/>
      <c r="T95" s="353"/>
    </row>
    <row r="96" spans="1:20" s="236" customFormat="1" ht="12.75">
      <c r="A96" s="304" t="s">
        <v>26</v>
      </c>
      <c r="B96" s="305" t="s">
        <v>79</v>
      </c>
      <c r="C96" s="306">
        <v>440</v>
      </c>
      <c r="D96" s="242" t="s">
        <v>80</v>
      </c>
      <c r="E96" s="74"/>
      <c r="F96" s="509">
        <f>'[6]бс'!F96</f>
        <v>0</v>
      </c>
      <c r="G96" s="510">
        <f>'[6]бс'!H96</f>
        <v>0</v>
      </c>
      <c r="H96" s="489">
        <v>0</v>
      </c>
      <c r="I96" s="490">
        <v>0</v>
      </c>
      <c r="J96"/>
      <c r="K96"/>
      <c r="L96"/>
      <c r="M96"/>
      <c r="N96"/>
      <c r="O96"/>
      <c r="P96"/>
      <c r="Q96"/>
      <c r="R96"/>
      <c r="S96"/>
      <c r="T96" s="353"/>
    </row>
    <row r="97" spans="1:20" s="253" customFormat="1" ht="15">
      <c r="A97" s="251"/>
      <c r="B97" s="4" t="s">
        <v>83</v>
      </c>
      <c r="C97" s="250"/>
      <c r="D97" s="250"/>
      <c r="E97" s="74"/>
      <c r="F97" s="495"/>
      <c r="G97" s="348"/>
      <c r="H97" s="74"/>
      <c r="I97" s="473"/>
      <c r="J97"/>
      <c r="K97"/>
      <c r="L97"/>
      <c r="M97"/>
      <c r="N97"/>
      <c r="O97"/>
      <c r="P97"/>
      <c r="Q97"/>
      <c r="R97"/>
      <c r="S97"/>
      <c r="T97" s="350"/>
    </row>
    <row r="98" spans="1:20" ht="12.75">
      <c r="A98" s="237">
        <v>1</v>
      </c>
      <c r="B98" s="287" t="s">
        <v>84</v>
      </c>
      <c r="C98" s="307">
        <v>450</v>
      </c>
      <c r="D98" s="267" t="s">
        <v>56</v>
      </c>
      <c r="E98" s="52"/>
      <c r="F98" s="474">
        <f>'[6]бс'!F98</f>
        <v>0</v>
      </c>
      <c r="G98" s="91">
        <f>'[6]бс'!H98</f>
        <v>0</v>
      </c>
      <c r="H98" s="89">
        <v>0</v>
      </c>
      <c r="I98" s="90">
        <v>0</v>
      </c>
      <c r="T98" s="353"/>
    </row>
    <row r="99" spans="1:20" ht="12.75">
      <c r="A99" s="239">
        <v>2</v>
      </c>
      <c r="B99" s="308" t="s">
        <v>85</v>
      </c>
      <c r="C99" s="273">
        <v>460</v>
      </c>
      <c r="D99" s="273" t="s">
        <v>56</v>
      </c>
      <c r="E99" s="52"/>
      <c r="F99" s="475">
        <f>'[6]бс'!F99</f>
        <v>0</v>
      </c>
      <c r="G99" s="69">
        <f>'[6]бс'!H99</f>
        <v>0</v>
      </c>
      <c r="H99" s="66">
        <v>0</v>
      </c>
      <c r="I99" s="67">
        <v>0</v>
      </c>
      <c r="T99" s="353"/>
    </row>
    <row r="100" spans="1:20" ht="12.75">
      <c r="A100" s="20">
        <v>3</v>
      </c>
      <c r="B100" s="309" t="s">
        <v>86</v>
      </c>
      <c r="C100" s="273">
        <v>470</v>
      </c>
      <c r="D100" s="273" t="s">
        <v>56</v>
      </c>
      <c r="E100" s="52"/>
      <c r="F100" s="475">
        <f>'[6]бс'!F100</f>
        <v>0</v>
      </c>
      <c r="G100" s="69">
        <f>'[6]бс'!H100</f>
        <v>0</v>
      </c>
      <c r="H100" s="66">
        <v>0</v>
      </c>
      <c r="I100" s="67">
        <v>0</v>
      </c>
      <c r="T100" s="353"/>
    </row>
    <row r="101" spans="1:20" ht="12.75">
      <c r="A101" s="17">
        <v>4</v>
      </c>
      <c r="B101" s="287" t="s">
        <v>87</v>
      </c>
      <c r="C101" s="288">
        <v>480</v>
      </c>
      <c r="D101" s="273" t="s">
        <v>88</v>
      </c>
      <c r="E101" s="52"/>
      <c r="F101" s="475">
        <f>'[6]бс'!F101</f>
        <v>0</v>
      </c>
      <c r="G101" s="69">
        <f>'[6]бс'!H101</f>
        <v>0</v>
      </c>
      <c r="H101" s="66">
        <v>0</v>
      </c>
      <c r="I101" s="67">
        <v>0</v>
      </c>
      <c r="T101" s="353"/>
    </row>
    <row r="102" spans="1:20" ht="12.75">
      <c r="A102" s="17">
        <v>5</v>
      </c>
      <c r="B102" s="21" t="s">
        <v>89</v>
      </c>
      <c r="C102" s="310">
        <v>490</v>
      </c>
      <c r="D102" s="244" t="s">
        <v>19</v>
      </c>
      <c r="E102" s="52"/>
      <c r="F102" s="475">
        <f>'[6]бс'!F102</f>
        <v>0</v>
      </c>
      <c r="G102" s="69">
        <f>'[6]бс'!H102</f>
        <v>0</v>
      </c>
      <c r="H102" s="66">
        <v>0</v>
      </c>
      <c r="I102" s="67">
        <v>0</v>
      </c>
      <c r="T102" s="353"/>
    </row>
    <row r="103" spans="1:20" ht="12.75">
      <c r="A103" s="237">
        <v>6</v>
      </c>
      <c r="B103" s="21" t="s">
        <v>90</v>
      </c>
      <c r="C103" s="310">
        <v>500</v>
      </c>
      <c r="D103" s="244" t="s">
        <v>19</v>
      </c>
      <c r="E103" s="52"/>
      <c r="F103" s="475">
        <f>'[6]бс'!F103</f>
        <v>0</v>
      </c>
      <c r="G103" s="69">
        <f>'[6]бс'!H103</f>
        <v>0</v>
      </c>
      <c r="H103" s="66">
        <v>0</v>
      </c>
      <c r="I103" s="67">
        <v>0</v>
      </c>
      <c r="T103" s="353"/>
    </row>
    <row r="104" spans="1:20" ht="12.75">
      <c r="A104" s="237">
        <v>7</v>
      </c>
      <c r="B104" s="21" t="s">
        <v>91</v>
      </c>
      <c r="C104" s="22">
        <v>510</v>
      </c>
      <c r="D104" s="242" t="s">
        <v>92</v>
      </c>
      <c r="E104" s="52"/>
      <c r="F104" s="475">
        <f>'[6]бс'!F104</f>
        <v>0</v>
      </c>
      <c r="G104" s="69">
        <f>'[6]бс'!H104</f>
        <v>0</v>
      </c>
      <c r="H104" s="66">
        <v>0</v>
      </c>
      <c r="I104" s="67">
        <v>0</v>
      </c>
      <c r="T104" s="353"/>
    </row>
    <row r="105" spans="1:20" ht="15">
      <c r="A105" s="239">
        <v>8</v>
      </c>
      <c r="B105" s="23" t="s">
        <v>93</v>
      </c>
      <c r="C105" s="24">
        <v>520</v>
      </c>
      <c r="D105" s="25" t="s">
        <v>19</v>
      </c>
      <c r="E105" s="52"/>
      <c r="F105" s="475">
        <f>'[6]бс'!F105</f>
        <v>0</v>
      </c>
      <c r="G105" s="69">
        <f>'[6]бс'!H105</f>
        <v>0</v>
      </c>
      <c r="H105" s="66">
        <v>0</v>
      </c>
      <c r="I105" s="67">
        <v>0</v>
      </c>
      <c r="T105" s="353"/>
    </row>
    <row r="106" spans="1:20" ht="12.75">
      <c r="A106" s="237">
        <v>9</v>
      </c>
      <c r="B106" s="21" t="s">
        <v>94</v>
      </c>
      <c r="C106" s="244">
        <v>530</v>
      </c>
      <c r="D106" s="244" t="s">
        <v>19</v>
      </c>
      <c r="E106" s="52"/>
      <c r="F106" s="475">
        <f>'[6]бс'!F106</f>
        <v>0</v>
      </c>
      <c r="G106" s="69">
        <f>'[6]бс'!H106</f>
        <v>0</v>
      </c>
      <c r="H106" s="66">
        <v>0</v>
      </c>
      <c r="I106" s="67">
        <v>0</v>
      </c>
      <c r="T106" s="353"/>
    </row>
    <row r="107" spans="1:20" ht="12.75">
      <c r="A107" s="237">
        <v>10</v>
      </c>
      <c r="B107" s="21" t="s">
        <v>95</v>
      </c>
      <c r="C107" s="244">
        <v>540</v>
      </c>
      <c r="D107" s="244" t="s">
        <v>19</v>
      </c>
      <c r="E107" s="52"/>
      <c r="F107" s="475">
        <f>'[6]бс'!F107</f>
        <v>0</v>
      </c>
      <c r="G107" s="69">
        <f>'[6]бс'!H107</f>
        <v>0</v>
      </c>
      <c r="H107" s="66">
        <v>0</v>
      </c>
      <c r="I107" s="67">
        <v>0</v>
      </c>
      <c r="T107" s="353"/>
    </row>
    <row r="108" spans="1:20" s="249" customFormat="1" ht="12.75">
      <c r="A108" s="266">
        <v>11</v>
      </c>
      <c r="B108" s="163" t="s">
        <v>172</v>
      </c>
      <c r="C108" s="266">
        <v>240</v>
      </c>
      <c r="D108" s="266" t="s">
        <v>19</v>
      </c>
      <c r="E108" s="119"/>
      <c r="F108" s="475">
        <f>SUM(F109:F112)</f>
        <v>0</v>
      </c>
      <c r="G108" s="69">
        <f>SUM(G109:G112)</f>
        <v>0</v>
      </c>
      <c r="H108" s="70">
        <f>SUM(H109:H112)</f>
        <v>0</v>
      </c>
      <c r="I108" s="71">
        <f>SUM(I109:I112)</f>
        <v>0</v>
      </c>
      <c r="J108"/>
      <c r="K108"/>
      <c r="L108"/>
      <c r="M108"/>
      <c r="N108"/>
      <c r="O108"/>
      <c r="P108"/>
      <c r="Q108"/>
      <c r="R108"/>
      <c r="S108"/>
      <c r="T108" s="353"/>
    </row>
    <row r="109" spans="1:20" ht="12.75">
      <c r="A109" s="267"/>
      <c r="B109" s="909" t="s">
        <v>368</v>
      </c>
      <c r="C109" s="268"/>
      <c r="D109" s="268"/>
      <c r="E109" s="52"/>
      <c r="F109" s="500">
        <f>'[6]бс'!F109</f>
        <v>0</v>
      </c>
      <c r="G109" s="422">
        <f>'[6]бс'!H109</f>
        <v>0</v>
      </c>
      <c r="H109" s="95"/>
      <c r="I109" s="96"/>
      <c r="T109" s="353"/>
    </row>
    <row r="110" spans="1:20" ht="12.75">
      <c r="A110" s="267"/>
      <c r="B110" s="909"/>
      <c r="C110" s="268"/>
      <c r="D110" s="268"/>
      <c r="E110" s="52"/>
      <c r="F110" s="500">
        <f>'[6]бс'!F110</f>
        <v>0</v>
      </c>
      <c r="G110" s="422">
        <f>'[6]бс'!H110</f>
        <v>0</v>
      </c>
      <c r="H110" s="95">
        <v>0</v>
      </c>
      <c r="I110" s="96"/>
      <c r="T110" s="353"/>
    </row>
    <row r="111" spans="1:20" ht="12.75">
      <c r="A111" s="267"/>
      <c r="B111" s="909"/>
      <c r="C111" s="268"/>
      <c r="D111" s="268"/>
      <c r="E111" s="52"/>
      <c r="F111" s="500">
        <f>'[6]бс'!F111</f>
        <v>0</v>
      </c>
      <c r="G111" s="422">
        <f>'[6]бс'!H111</f>
        <v>0</v>
      </c>
      <c r="H111" s="95">
        <v>0</v>
      </c>
      <c r="I111" s="96">
        <v>0</v>
      </c>
      <c r="T111" s="353"/>
    </row>
    <row r="112" spans="1:20" ht="12.75">
      <c r="A112" s="267"/>
      <c r="B112" s="909"/>
      <c r="C112" s="268"/>
      <c r="D112" s="268"/>
      <c r="E112" s="52"/>
      <c r="F112" s="500">
        <f>'[6]бс'!F112</f>
        <v>0</v>
      </c>
      <c r="G112" s="422">
        <f>'[6]бс'!H112</f>
        <v>0</v>
      </c>
      <c r="H112" s="95">
        <v>0</v>
      </c>
      <c r="I112" s="96">
        <v>0</v>
      </c>
      <c r="T112" s="353"/>
    </row>
    <row r="113" spans="1:20" s="371" customFormat="1" ht="15.75" customHeight="1" thickBot="1">
      <c r="A113" s="379"/>
      <c r="B113" s="189"/>
      <c r="C113" s="380"/>
      <c r="D113" s="381"/>
      <c r="E113" s="378"/>
      <c r="F113" s="511"/>
      <c r="G113" s="193"/>
      <c r="H113" s="1150"/>
      <c r="I113" s="1151"/>
      <c r="J113"/>
      <c r="K113"/>
      <c r="L113"/>
      <c r="M113"/>
      <c r="N113"/>
      <c r="O113"/>
      <c r="P113"/>
      <c r="Q113"/>
      <c r="R113"/>
      <c r="S113"/>
      <c r="T113" s="353"/>
    </row>
    <row r="114" spans="1:20" s="249" customFormat="1" ht="15.75" thickBot="1">
      <c r="A114" s="269"/>
      <c r="B114" s="179" t="s">
        <v>97</v>
      </c>
      <c r="C114" s="270">
        <v>560</v>
      </c>
      <c r="D114" s="271" t="s">
        <v>19</v>
      </c>
      <c r="E114" s="119"/>
      <c r="F114" s="485"/>
      <c r="G114" s="486">
        <f>SUM(G98:G108)</f>
        <v>0</v>
      </c>
      <c r="H114" s="487"/>
      <c r="I114" s="488">
        <f>SUM(I98:I108)</f>
        <v>0</v>
      </c>
      <c r="J114"/>
      <c r="K114"/>
      <c r="L114"/>
      <c r="M114"/>
      <c r="N114"/>
      <c r="O114"/>
      <c r="P114"/>
      <c r="Q114"/>
      <c r="R114"/>
      <c r="S114"/>
      <c r="T114" s="353"/>
    </row>
    <row r="115" spans="1:20" s="253" customFormat="1" ht="15">
      <c r="A115" s="311"/>
      <c r="B115" s="26" t="s">
        <v>98</v>
      </c>
      <c r="C115" s="312"/>
      <c r="D115" s="238"/>
      <c r="E115" s="74"/>
      <c r="F115" s="495"/>
      <c r="G115" s="348"/>
      <c r="H115" s="74"/>
      <c r="I115" s="473"/>
      <c r="J115"/>
      <c r="K115"/>
      <c r="L115"/>
      <c r="M115"/>
      <c r="N115"/>
      <c r="O115"/>
      <c r="P115"/>
      <c r="Q115"/>
      <c r="R115"/>
      <c r="S115"/>
      <c r="T115" s="350"/>
    </row>
    <row r="116" spans="1:20" ht="12.75">
      <c r="A116" s="239">
        <v>1</v>
      </c>
      <c r="B116" s="23" t="s">
        <v>99</v>
      </c>
      <c r="C116" s="242">
        <v>570</v>
      </c>
      <c r="D116" s="242" t="s">
        <v>15</v>
      </c>
      <c r="E116" s="52"/>
      <c r="F116" s="474">
        <f>'[6]бс'!F116</f>
        <v>0</v>
      </c>
      <c r="G116" s="91">
        <f>'[6]бс'!H116</f>
        <v>0</v>
      </c>
      <c r="H116" s="89"/>
      <c r="I116" s="90">
        <v>0</v>
      </c>
      <c r="T116" s="353"/>
    </row>
    <row r="117" spans="1:20" ht="12.75">
      <c r="A117" s="254">
        <v>2</v>
      </c>
      <c r="B117" s="21" t="s">
        <v>100</v>
      </c>
      <c r="C117" s="244">
        <v>580</v>
      </c>
      <c r="D117" s="244" t="s">
        <v>19</v>
      </c>
      <c r="E117" s="52"/>
      <c r="F117" s="475">
        <f>'[6]бс'!F117</f>
        <v>0</v>
      </c>
      <c r="G117" s="69">
        <f>'[6]бс'!H117</f>
        <v>0</v>
      </c>
      <c r="H117" s="66">
        <v>0</v>
      </c>
      <c r="I117" s="67">
        <v>0</v>
      </c>
      <c r="T117" s="353"/>
    </row>
    <row r="118" spans="1:20" s="249" customFormat="1" ht="25.5" customHeight="1">
      <c r="A118" s="293">
        <v>3</v>
      </c>
      <c r="B118" s="196" t="s">
        <v>101</v>
      </c>
      <c r="C118" s="313">
        <v>590</v>
      </c>
      <c r="D118" s="314" t="s">
        <v>15</v>
      </c>
      <c r="E118" s="119"/>
      <c r="F118" s="480">
        <f>SUM(F119:F120)</f>
        <v>0</v>
      </c>
      <c r="G118" s="100">
        <f>SUM(G119:G120)</f>
        <v>0</v>
      </c>
      <c r="H118" s="101">
        <f>SUM(H119:H120)</f>
        <v>0</v>
      </c>
      <c r="I118" s="102">
        <f>SUM(I119:I120)</f>
        <v>0</v>
      </c>
      <c r="J118"/>
      <c r="K118"/>
      <c r="L118"/>
      <c r="M118"/>
      <c r="N118"/>
      <c r="O118"/>
      <c r="P118"/>
      <c r="Q118"/>
      <c r="R118"/>
      <c r="S118"/>
      <c r="T118" s="353"/>
    </row>
    <row r="119" spans="1:20" ht="12.75">
      <c r="A119" s="237"/>
      <c r="B119" s="195" t="s">
        <v>102</v>
      </c>
      <c r="C119" s="146">
        <v>591</v>
      </c>
      <c r="D119" s="146" t="s">
        <v>15</v>
      </c>
      <c r="E119" s="52"/>
      <c r="F119" s="505">
        <f>'[6]бс'!F119</f>
        <v>0</v>
      </c>
      <c r="G119" s="436">
        <f>'[6]бс'!H119</f>
        <v>0</v>
      </c>
      <c r="H119" s="143">
        <v>0</v>
      </c>
      <c r="I119" s="144">
        <v>0</v>
      </c>
      <c r="T119" s="353"/>
    </row>
    <row r="120" spans="1:20" ht="12.75">
      <c r="A120" s="256"/>
      <c r="B120" s="195" t="s">
        <v>103</v>
      </c>
      <c r="C120" s="146">
        <v>592</v>
      </c>
      <c r="D120" s="146" t="s">
        <v>15</v>
      </c>
      <c r="E120" s="52"/>
      <c r="F120" s="505">
        <f>'[6]бс'!F120</f>
        <v>0</v>
      </c>
      <c r="G120" s="436">
        <f>'[6]бс'!H120</f>
        <v>0</v>
      </c>
      <c r="H120" s="143"/>
      <c r="I120" s="144"/>
      <c r="T120" s="353"/>
    </row>
    <row r="121" spans="1:20" ht="12.75">
      <c r="A121" s="237">
        <v>4</v>
      </c>
      <c r="B121" s="10" t="s">
        <v>104</v>
      </c>
      <c r="C121" s="27">
        <v>600</v>
      </c>
      <c r="D121" s="27" t="s">
        <v>71</v>
      </c>
      <c r="E121" s="52"/>
      <c r="F121" s="475">
        <f>'[6]бс'!F121</f>
        <v>0</v>
      </c>
      <c r="G121" s="69">
        <f>'[6]бс'!H121</f>
        <v>0</v>
      </c>
      <c r="H121" s="66">
        <v>0</v>
      </c>
      <c r="I121" s="67">
        <v>0</v>
      </c>
      <c r="T121" s="353"/>
    </row>
    <row r="122" spans="1:20" ht="12.75">
      <c r="A122" s="237">
        <v>5</v>
      </c>
      <c r="B122" s="10" t="s">
        <v>105</v>
      </c>
      <c r="C122" s="27">
        <v>610</v>
      </c>
      <c r="D122" s="27" t="s">
        <v>106</v>
      </c>
      <c r="E122" s="52"/>
      <c r="F122" s="475">
        <f>'[6]бс'!F122</f>
        <v>0</v>
      </c>
      <c r="G122" s="69">
        <f>'[6]бс'!H122</f>
        <v>0</v>
      </c>
      <c r="H122" s="66">
        <v>0</v>
      </c>
      <c r="I122" s="67">
        <v>0</v>
      </c>
      <c r="T122" s="353"/>
    </row>
    <row r="123" spans="1:20" s="249" customFormat="1" ht="12.75">
      <c r="A123" s="266">
        <v>11</v>
      </c>
      <c r="B123" s="163" t="s">
        <v>172</v>
      </c>
      <c r="C123" s="266">
        <v>240</v>
      </c>
      <c r="D123" s="266" t="s">
        <v>19</v>
      </c>
      <c r="E123" s="119"/>
      <c r="F123" s="475">
        <f>SUM(F124:F127)</f>
        <v>0</v>
      </c>
      <c r="G123" s="69">
        <f>SUM(G124:G127)</f>
        <v>0</v>
      </c>
      <c r="H123" s="70">
        <f>SUM(H124:H127)</f>
        <v>0</v>
      </c>
      <c r="I123" s="71">
        <f>SUM(I124:I127)</f>
        <v>0</v>
      </c>
      <c r="J123"/>
      <c r="K123"/>
      <c r="L123"/>
      <c r="M123"/>
      <c r="N123"/>
      <c r="O123"/>
      <c r="P123"/>
      <c r="Q123"/>
      <c r="R123"/>
      <c r="S123"/>
      <c r="T123" s="353"/>
    </row>
    <row r="124" spans="1:20" ht="12.75">
      <c r="A124" s="267"/>
      <c r="B124" s="909"/>
      <c r="C124" s="268"/>
      <c r="D124" s="268"/>
      <c r="E124" s="52"/>
      <c r="F124" s="500">
        <f>'[6]бс'!F124</f>
        <v>0</v>
      </c>
      <c r="G124" s="422">
        <f>'[6]бс'!H124</f>
        <v>0</v>
      </c>
      <c r="H124" s="95">
        <v>0</v>
      </c>
      <c r="I124" s="96">
        <v>0</v>
      </c>
      <c r="T124" s="353"/>
    </row>
    <row r="125" spans="1:20" ht="12.75">
      <c r="A125" s="267"/>
      <c r="B125" s="909"/>
      <c r="C125" s="268"/>
      <c r="D125" s="268"/>
      <c r="E125" s="52"/>
      <c r="F125" s="500">
        <f>'[6]бс'!F125</f>
        <v>0</v>
      </c>
      <c r="G125" s="422">
        <f>'[6]бс'!H125</f>
        <v>0</v>
      </c>
      <c r="H125" s="95">
        <v>0</v>
      </c>
      <c r="I125" s="96">
        <v>0</v>
      </c>
      <c r="T125" s="353"/>
    </row>
    <row r="126" spans="1:20" ht="12.75">
      <c r="A126" s="267"/>
      <c r="B126" s="909"/>
      <c r="C126" s="268"/>
      <c r="D126" s="268"/>
      <c r="E126" s="52"/>
      <c r="F126" s="500">
        <f>'[6]бс'!F126</f>
        <v>0</v>
      </c>
      <c r="G126" s="422">
        <f>'[6]бс'!H126</f>
        <v>0</v>
      </c>
      <c r="H126" s="95">
        <v>0</v>
      </c>
      <c r="I126" s="96">
        <v>0</v>
      </c>
      <c r="T126" s="353"/>
    </row>
    <row r="127" spans="1:20" ht="13.5" thickBot="1">
      <c r="A127" s="267"/>
      <c r="B127" s="909"/>
      <c r="C127" s="268"/>
      <c r="D127" s="268"/>
      <c r="E127" s="52"/>
      <c r="F127" s="500">
        <f>'[6]бс'!F127</f>
        <v>0</v>
      </c>
      <c r="G127" s="422">
        <f>'[6]бс'!H127</f>
        <v>0</v>
      </c>
      <c r="H127" s="95">
        <v>0</v>
      </c>
      <c r="I127" s="96">
        <v>0</v>
      </c>
      <c r="T127" s="353"/>
    </row>
    <row r="128" spans="1:20" s="249" customFormat="1" ht="15.75" thickBot="1">
      <c r="A128" s="269"/>
      <c r="B128" s="179" t="s">
        <v>107</v>
      </c>
      <c r="C128" s="270">
        <v>630</v>
      </c>
      <c r="D128" s="271" t="s">
        <v>19</v>
      </c>
      <c r="E128" s="119"/>
      <c r="F128" s="471"/>
      <c r="G128" s="73">
        <f>SUM(G121:G123)+G118+G117+G116</f>
        <v>0</v>
      </c>
      <c r="H128" s="180"/>
      <c r="I128" s="472">
        <f>SUM(I121:I123)+I118+I117+I116</f>
        <v>0</v>
      </c>
      <c r="J128"/>
      <c r="K128"/>
      <c r="L128"/>
      <c r="M128"/>
      <c r="N128"/>
      <c r="O128"/>
      <c r="P128"/>
      <c r="Q128"/>
      <c r="R128"/>
      <c r="S128"/>
      <c r="T128" s="353"/>
    </row>
    <row r="129" spans="1:20" s="253" customFormat="1" ht="15">
      <c r="A129" s="251"/>
      <c r="B129" s="28" t="s">
        <v>108</v>
      </c>
      <c r="C129" s="29"/>
      <c r="D129" s="250"/>
      <c r="E129" s="74"/>
      <c r="F129" s="495"/>
      <c r="G129" s="348"/>
      <c r="H129" s="74"/>
      <c r="I129" s="473"/>
      <c r="J129"/>
      <c r="K129"/>
      <c r="L129"/>
      <c r="M129"/>
      <c r="N129"/>
      <c r="O129"/>
      <c r="P129"/>
      <c r="Q129"/>
      <c r="R129"/>
      <c r="S129"/>
      <c r="T129" s="350"/>
    </row>
    <row r="130" spans="1:20" ht="12.75">
      <c r="A130" s="239">
        <v>1</v>
      </c>
      <c r="B130" s="30" t="s">
        <v>109</v>
      </c>
      <c r="C130" s="27">
        <v>640</v>
      </c>
      <c r="D130" s="267" t="s">
        <v>15</v>
      </c>
      <c r="E130" s="52"/>
      <c r="F130" s="474">
        <f>'[6]бс'!F130</f>
        <v>0</v>
      </c>
      <c r="G130" s="91">
        <f>'[6]бс'!H130</f>
        <v>0</v>
      </c>
      <c r="H130" s="89">
        <v>0</v>
      </c>
      <c r="I130" s="90">
        <v>0</v>
      </c>
      <c r="T130" s="353"/>
    </row>
    <row r="131" spans="1:20" ht="12.75">
      <c r="A131" s="237">
        <v>2</v>
      </c>
      <c r="B131" s="10" t="s">
        <v>110</v>
      </c>
      <c r="C131" s="19">
        <v>650</v>
      </c>
      <c r="D131" s="267" t="s">
        <v>19</v>
      </c>
      <c r="E131" s="52"/>
      <c r="F131" s="475">
        <f>'[6]бс'!F131</f>
        <v>0</v>
      </c>
      <c r="G131" s="69">
        <f>'[6]бс'!H131</f>
        <v>0</v>
      </c>
      <c r="H131" s="66">
        <v>0</v>
      </c>
      <c r="I131" s="67"/>
      <c r="T131" s="353"/>
    </row>
    <row r="132" spans="1:20" ht="12.75">
      <c r="A132" s="239">
        <v>3</v>
      </c>
      <c r="B132" s="31" t="s">
        <v>111</v>
      </c>
      <c r="C132" s="27">
        <v>660</v>
      </c>
      <c r="D132" s="273" t="s">
        <v>19</v>
      </c>
      <c r="E132" s="52"/>
      <c r="F132" s="475">
        <f>'[6]бс'!F132</f>
        <v>0</v>
      </c>
      <c r="G132" s="69">
        <f>'[6]бс'!H132</f>
        <v>0</v>
      </c>
      <c r="H132" s="66">
        <v>0</v>
      </c>
      <c r="I132" s="67"/>
      <c r="T132" s="353"/>
    </row>
    <row r="133" spans="1:20" ht="12.75">
      <c r="A133" s="254">
        <v>4</v>
      </c>
      <c r="B133" s="31" t="s">
        <v>112</v>
      </c>
      <c r="C133" s="19">
        <v>670</v>
      </c>
      <c r="D133" s="273" t="s">
        <v>19</v>
      </c>
      <c r="E133" s="52"/>
      <c r="F133" s="475">
        <f>'[6]бс'!F133</f>
        <v>0</v>
      </c>
      <c r="G133" s="69">
        <f>'[6]бс'!H133</f>
        <v>0</v>
      </c>
      <c r="H133" s="66">
        <v>0</v>
      </c>
      <c r="I133" s="67"/>
      <c r="T133" s="353"/>
    </row>
    <row r="134" spans="1:20" s="249" customFormat="1" ht="12.75">
      <c r="A134" s="266">
        <v>11</v>
      </c>
      <c r="B134" s="163" t="s">
        <v>172</v>
      </c>
      <c r="C134" s="266">
        <v>240</v>
      </c>
      <c r="D134" s="266" t="s">
        <v>19</v>
      </c>
      <c r="E134" s="119"/>
      <c r="F134" s="475">
        <f>SUM(F135:F138)</f>
        <v>0</v>
      </c>
      <c r="G134" s="69">
        <f>SUM(G135:G138)</f>
        <v>0</v>
      </c>
      <c r="H134" s="70">
        <f>SUM(H135:H138)</f>
        <v>0</v>
      </c>
      <c r="I134" s="71">
        <f>SUM(I135:I138)</f>
        <v>0</v>
      </c>
      <c r="J134"/>
      <c r="K134"/>
      <c r="L134"/>
      <c r="M134"/>
      <c r="N134"/>
      <c r="O134"/>
      <c r="P134"/>
      <c r="Q134"/>
      <c r="R134"/>
      <c r="S134"/>
      <c r="T134" s="353"/>
    </row>
    <row r="135" spans="1:20" ht="12.75">
      <c r="A135" s="267"/>
      <c r="B135" s="909" t="s">
        <v>369</v>
      </c>
      <c r="C135" s="268"/>
      <c r="D135" s="268"/>
      <c r="E135" s="52"/>
      <c r="F135" s="500">
        <f>'[6]бс'!F135</f>
        <v>0</v>
      </c>
      <c r="G135" s="422">
        <f>'[6]бс'!H135</f>
        <v>0</v>
      </c>
      <c r="H135" s="95">
        <v>0</v>
      </c>
      <c r="I135" s="96">
        <v>0</v>
      </c>
      <c r="T135" s="353"/>
    </row>
    <row r="136" spans="1:20" ht="12.75">
      <c r="A136" s="267"/>
      <c r="B136" s="909" t="s">
        <v>370</v>
      </c>
      <c r="C136" s="268"/>
      <c r="D136" s="268"/>
      <c r="E136" s="52"/>
      <c r="F136" s="500">
        <f>'[6]бс'!F136</f>
        <v>0</v>
      </c>
      <c r="G136" s="422">
        <f>'[6]бс'!H136</f>
        <v>0</v>
      </c>
      <c r="H136" s="95">
        <v>0</v>
      </c>
      <c r="I136" s="96">
        <v>0</v>
      </c>
      <c r="T136" s="353"/>
    </row>
    <row r="137" spans="1:20" ht="12.75">
      <c r="A137" s="267"/>
      <c r="B137" s="909"/>
      <c r="C137" s="268"/>
      <c r="D137" s="268"/>
      <c r="E137" s="52"/>
      <c r="F137" s="500">
        <f>'[6]бс'!F137</f>
        <v>0</v>
      </c>
      <c r="G137" s="422">
        <f>'[6]бс'!H137</f>
        <v>0</v>
      </c>
      <c r="H137" s="95">
        <v>0</v>
      </c>
      <c r="I137" s="96">
        <v>0</v>
      </c>
      <c r="T137" s="353"/>
    </row>
    <row r="138" spans="1:20" ht="13.5" thickBot="1">
      <c r="A138" s="267"/>
      <c r="B138" s="909"/>
      <c r="C138" s="268"/>
      <c r="D138" s="268"/>
      <c r="E138" s="52"/>
      <c r="F138" s="500">
        <f>'[6]бс'!F138</f>
        <v>0</v>
      </c>
      <c r="G138" s="422">
        <f>'[6]бс'!H138</f>
        <v>0</v>
      </c>
      <c r="H138" s="95">
        <v>0</v>
      </c>
      <c r="I138" s="96">
        <v>0</v>
      </c>
      <c r="T138" s="353"/>
    </row>
    <row r="139" spans="1:20" s="249" customFormat="1" ht="15.75" thickBot="1">
      <c r="A139" s="269"/>
      <c r="B139" s="179" t="s">
        <v>113</v>
      </c>
      <c r="C139" s="270">
        <v>690</v>
      </c>
      <c r="D139" s="271" t="s">
        <v>19</v>
      </c>
      <c r="E139" s="119"/>
      <c r="F139" s="471">
        <f>SUM(F130:F134)</f>
        <v>0</v>
      </c>
      <c r="G139" s="73">
        <f>SUM(G130:G134)</f>
        <v>0</v>
      </c>
      <c r="H139" s="180">
        <f>SUM(H130:H134)</f>
        <v>0</v>
      </c>
      <c r="I139" s="472">
        <f>SUM(I130:I134)</f>
        <v>0</v>
      </c>
      <c r="J139"/>
      <c r="K139"/>
      <c r="L139"/>
      <c r="M139"/>
      <c r="N139"/>
      <c r="O139"/>
      <c r="P139"/>
      <c r="Q139"/>
      <c r="R139"/>
      <c r="S139"/>
      <c r="T139" s="353"/>
    </row>
    <row r="140" spans="1:20" s="249" customFormat="1" ht="31.5" customHeight="1" thickBot="1">
      <c r="A140" s="269"/>
      <c r="B140" s="197" t="s">
        <v>114</v>
      </c>
      <c r="C140" s="270">
        <v>700</v>
      </c>
      <c r="D140" s="271"/>
      <c r="E140" s="119"/>
      <c r="F140" s="471"/>
      <c r="G140" s="73">
        <f>'[6]бс'!H140</f>
        <v>0</v>
      </c>
      <c r="H140" s="201"/>
      <c r="I140" s="481"/>
      <c r="J140"/>
      <c r="K140"/>
      <c r="L140"/>
      <c r="M140"/>
      <c r="N140"/>
      <c r="O140"/>
      <c r="P140"/>
      <c r="Q140"/>
      <c r="R140"/>
      <c r="S140"/>
      <c r="T140" s="353"/>
    </row>
    <row r="141" spans="1:20" ht="13.5" thickBot="1">
      <c r="A141" s="299" t="s">
        <v>26</v>
      </c>
      <c r="B141" s="287" t="s">
        <v>115</v>
      </c>
      <c r="C141" s="32">
        <v>701</v>
      </c>
      <c r="D141" s="103"/>
      <c r="E141" s="52"/>
      <c r="F141" s="512">
        <f>'[6]бс'!F141</f>
        <v>0</v>
      </c>
      <c r="G141" s="445">
        <f>'[6]бс'!H141</f>
        <v>0</v>
      </c>
      <c r="H141" s="198">
        <v>0</v>
      </c>
      <c r="I141" s="199"/>
      <c r="T141" s="353"/>
    </row>
    <row r="142" spans="1:20" s="249" customFormat="1" ht="17.25" customHeight="1" thickBot="1">
      <c r="A142" s="269"/>
      <c r="B142" s="197" t="s">
        <v>116</v>
      </c>
      <c r="C142" s="270">
        <v>710</v>
      </c>
      <c r="D142" s="271"/>
      <c r="E142" s="119"/>
      <c r="F142" s="471"/>
      <c r="G142" s="73">
        <f>'[6]бс'!H142</f>
        <v>0</v>
      </c>
      <c r="H142" s="201"/>
      <c r="I142" s="481"/>
      <c r="J142"/>
      <c r="K142"/>
      <c r="L142"/>
      <c r="M142"/>
      <c r="N142"/>
      <c r="O142"/>
      <c r="P142"/>
      <c r="Q142"/>
      <c r="R142"/>
      <c r="S142"/>
      <c r="T142" s="353"/>
    </row>
    <row r="143" spans="1:20" ht="12.75">
      <c r="A143" s="299"/>
      <c r="B143" s="287"/>
      <c r="C143" s="32"/>
      <c r="D143" s="206"/>
      <c r="E143" s="162"/>
      <c r="F143" s="513">
        <f>'[6]бс'!F143</f>
        <v>0</v>
      </c>
      <c r="G143" s="448">
        <f>'[6]бс'!H143</f>
        <v>0</v>
      </c>
      <c r="H143" s="207">
        <v>0</v>
      </c>
      <c r="I143" s="208">
        <v>0</v>
      </c>
      <c r="T143" s="353"/>
    </row>
    <row r="144" spans="1:20" ht="10.5" customHeight="1" thickBot="1">
      <c r="A144" s="202"/>
      <c r="B144" s="203"/>
      <c r="C144" s="204"/>
      <c r="D144" s="205"/>
      <c r="E144" s="52"/>
      <c r="F144" s="514"/>
      <c r="G144" s="349"/>
      <c r="H144" s="330"/>
      <c r="I144" s="321"/>
      <c r="T144" s="350"/>
    </row>
    <row r="145" spans="1:20" s="392" customFormat="1" ht="52.5" customHeight="1" thickBot="1">
      <c r="A145" s="903"/>
      <c r="B145" s="904" t="s">
        <v>173</v>
      </c>
      <c r="C145" s="905">
        <v>720</v>
      </c>
      <c r="D145" s="906"/>
      <c r="E145" s="390"/>
      <c r="F145" s="907"/>
      <c r="G145" s="908">
        <f>G18+G58+G69+G95+G114+G128+G139+G140+G142</f>
        <v>0</v>
      </c>
      <c r="H145" s="491"/>
      <c r="I145" s="900">
        <f>I18+I58+I69+I95+I114+I128+I139+I140+I142</f>
        <v>0</v>
      </c>
      <c r="J145" s="622"/>
      <c r="K145" s="622"/>
      <c r="L145" s="622"/>
      <c r="M145" s="622"/>
      <c r="N145" s="622"/>
      <c r="O145" s="622"/>
      <c r="P145" s="622"/>
      <c r="Q145" s="622"/>
      <c r="R145" s="622"/>
      <c r="S145" s="622"/>
      <c r="T145" s="370"/>
    </row>
    <row r="146" spans="1:20" s="253" customFormat="1" ht="18">
      <c r="A146" s="289"/>
      <c r="B146" s="33" t="s">
        <v>117</v>
      </c>
      <c r="C146" s="315"/>
      <c r="D146" s="315"/>
      <c r="E146" s="216"/>
      <c r="F146" s="348"/>
      <c r="G146" s="348"/>
      <c r="H146" s="74"/>
      <c r="I146" s="74"/>
      <c r="J146" s="522"/>
      <c r="K146"/>
      <c r="L146"/>
      <c r="M146"/>
      <c r="N146"/>
      <c r="O146"/>
      <c r="P146"/>
      <c r="Q146"/>
      <c r="R146"/>
      <c r="S146"/>
      <c r="T146" s="350"/>
    </row>
    <row r="147" spans="1:20" s="253" customFormat="1" ht="45">
      <c r="A147" s="316"/>
      <c r="B147" s="34" t="s">
        <v>118</v>
      </c>
      <c r="C147" s="317"/>
      <c r="D147" s="316"/>
      <c r="E147" s="74"/>
      <c r="F147" s="348"/>
      <c r="G147" s="348"/>
      <c r="H147" s="74"/>
      <c r="I147" s="74"/>
      <c r="J147" s="522"/>
      <c r="K147"/>
      <c r="L147"/>
      <c r="M147"/>
      <c r="N147"/>
      <c r="O147"/>
      <c r="P147"/>
      <c r="Q147"/>
      <c r="R147"/>
      <c r="S147"/>
      <c r="T147" s="350"/>
    </row>
    <row r="148" spans="1:20" ht="12.75">
      <c r="A148" s="256">
        <v>1</v>
      </c>
      <c r="B148" s="308" t="s">
        <v>60</v>
      </c>
      <c r="C148" s="242">
        <v>730</v>
      </c>
      <c r="D148" s="267" t="s">
        <v>15</v>
      </c>
      <c r="E148" s="52"/>
      <c r="F148" s="474">
        <f>'[6]бс'!F148</f>
        <v>0</v>
      </c>
      <c r="G148" s="91">
        <f>'[6]бс'!H148</f>
        <v>0</v>
      </c>
      <c r="H148" s="89"/>
      <c r="I148" s="90"/>
      <c r="T148" s="353"/>
    </row>
    <row r="149" spans="1:20" ht="12.75">
      <c r="A149" s="237"/>
      <c r="B149" s="292" t="s">
        <v>119</v>
      </c>
      <c r="C149" s="146">
        <v>731</v>
      </c>
      <c r="D149" s="146" t="s">
        <v>15</v>
      </c>
      <c r="E149" s="52"/>
      <c r="F149" s="500">
        <f>'[6]бс'!F149</f>
        <v>0</v>
      </c>
      <c r="G149" s="422">
        <f>'[6]бс'!H149</f>
        <v>0</v>
      </c>
      <c r="H149" s="95"/>
      <c r="I149" s="96"/>
      <c r="T149" s="353"/>
    </row>
    <row r="150" spans="1:20" ht="12.75">
      <c r="A150" s="237">
        <v>2</v>
      </c>
      <c r="B150" s="290" t="s">
        <v>64</v>
      </c>
      <c r="C150" s="19">
        <v>740</v>
      </c>
      <c r="D150" s="19" t="s">
        <v>15</v>
      </c>
      <c r="E150" s="52"/>
      <c r="F150" s="475">
        <f>'[6]бс'!F150</f>
        <v>0</v>
      </c>
      <c r="G150" s="69">
        <f>'[6]бс'!H150</f>
        <v>0</v>
      </c>
      <c r="H150" s="66">
        <v>0</v>
      </c>
      <c r="I150" s="67">
        <v>0</v>
      </c>
      <c r="T150" s="353"/>
    </row>
    <row r="151" spans="1:20" ht="12.75">
      <c r="A151" s="237">
        <v>3</v>
      </c>
      <c r="B151" s="290" t="s">
        <v>65</v>
      </c>
      <c r="C151" s="19">
        <v>750</v>
      </c>
      <c r="D151" s="19" t="s">
        <v>15</v>
      </c>
      <c r="E151" s="52"/>
      <c r="F151" s="475">
        <f>'[6]бс'!F151</f>
        <v>0</v>
      </c>
      <c r="G151" s="69">
        <f>'[6]бс'!H151</f>
        <v>0</v>
      </c>
      <c r="H151" s="66">
        <v>0</v>
      </c>
      <c r="I151" s="67">
        <v>0</v>
      </c>
      <c r="T151" s="353"/>
    </row>
    <row r="152" spans="1:20" ht="12.75">
      <c r="A152" s="237">
        <v>4</v>
      </c>
      <c r="B152" s="290" t="s">
        <v>66</v>
      </c>
      <c r="C152" s="19">
        <v>760</v>
      </c>
      <c r="D152" s="19" t="s">
        <v>15</v>
      </c>
      <c r="E152" s="52"/>
      <c r="F152" s="475">
        <f>'[6]бс'!F152</f>
        <v>0</v>
      </c>
      <c r="G152" s="69">
        <f>'[6]бс'!H152</f>
        <v>0</v>
      </c>
      <c r="H152" s="66">
        <v>0</v>
      </c>
      <c r="I152" s="67">
        <v>0</v>
      </c>
      <c r="T152" s="353"/>
    </row>
    <row r="153" spans="1:20" ht="12.75">
      <c r="A153" s="237">
        <v>5</v>
      </c>
      <c r="B153" s="243" t="s">
        <v>120</v>
      </c>
      <c r="C153" s="19">
        <v>770</v>
      </c>
      <c r="D153" s="19" t="s">
        <v>15</v>
      </c>
      <c r="E153" s="52"/>
      <c r="F153" s="475">
        <f>'[6]бс'!F153</f>
        <v>0</v>
      </c>
      <c r="G153" s="69">
        <f>'[6]бс'!H153</f>
        <v>0</v>
      </c>
      <c r="H153" s="66">
        <v>0</v>
      </c>
      <c r="I153" s="67">
        <v>0</v>
      </c>
      <c r="T153" s="353"/>
    </row>
    <row r="154" spans="1:20" ht="12.75">
      <c r="A154" s="256"/>
      <c r="B154" s="292" t="s">
        <v>121</v>
      </c>
      <c r="C154" s="146">
        <v>771</v>
      </c>
      <c r="D154" s="146" t="s">
        <v>15</v>
      </c>
      <c r="E154" s="52"/>
      <c r="F154" s="500">
        <f>'[6]бс'!F154</f>
        <v>0</v>
      </c>
      <c r="G154" s="422">
        <f>'[6]бс'!H154</f>
        <v>0</v>
      </c>
      <c r="H154" s="95">
        <v>0</v>
      </c>
      <c r="I154" s="96">
        <v>0</v>
      </c>
      <c r="T154" s="353"/>
    </row>
    <row r="155" spans="1:20" s="371" customFormat="1" ht="12.75">
      <c r="A155" s="382"/>
      <c r="B155" s="910"/>
      <c r="C155" s="383"/>
      <c r="D155" s="377"/>
      <c r="E155" s="378"/>
      <c r="F155" s="507"/>
      <c r="G155" s="186"/>
      <c r="H155" s="1150"/>
      <c r="I155" s="1151"/>
      <c r="J155"/>
      <c r="K155"/>
      <c r="L155"/>
      <c r="M155"/>
      <c r="N155"/>
      <c r="O155"/>
      <c r="P155"/>
      <c r="Q155"/>
      <c r="R155"/>
      <c r="S155"/>
      <c r="T155" s="353"/>
    </row>
    <row r="156" spans="1:20" ht="12.75">
      <c r="A156" s="239">
        <v>6</v>
      </c>
      <c r="B156" s="318" t="s">
        <v>122</v>
      </c>
      <c r="C156" s="19">
        <v>780</v>
      </c>
      <c r="D156" s="19" t="s">
        <v>15</v>
      </c>
      <c r="E156" s="52"/>
      <c r="F156" s="475">
        <f>'[6]бс'!F156</f>
        <v>0</v>
      </c>
      <c r="G156" s="69">
        <f>'[6]бс'!H156</f>
        <v>0</v>
      </c>
      <c r="H156" s="66">
        <v>0</v>
      </c>
      <c r="I156" s="67">
        <v>0</v>
      </c>
      <c r="T156" s="353"/>
    </row>
    <row r="157" spans="1:20" ht="12.75">
      <c r="A157" s="237">
        <v>7</v>
      </c>
      <c r="B157" s="243" t="s">
        <v>123</v>
      </c>
      <c r="C157" s="19">
        <v>790</v>
      </c>
      <c r="D157" s="19" t="s">
        <v>15</v>
      </c>
      <c r="E157" s="52"/>
      <c r="F157" s="475">
        <f>'[6]бс'!F157</f>
        <v>0</v>
      </c>
      <c r="G157" s="69">
        <f>'[6]бс'!H157</f>
        <v>0</v>
      </c>
      <c r="H157" s="66">
        <v>0</v>
      </c>
      <c r="I157" s="67">
        <v>0</v>
      </c>
      <c r="T157" s="353"/>
    </row>
    <row r="158" spans="1:20" s="249" customFormat="1" ht="12.75">
      <c r="A158" s="266">
        <v>8</v>
      </c>
      <c r="B158" s="163" t="s">
        <v>172</v>
      </c>
      <c r="C158" s="266">
        <v>800</v>
      </c>
      <c r="D158" s="266" t="s">
        <v>19</v>
      </c>
      <c r="E158" s="119"/>
      <c r="F158" s="475">
        <f>SUM(F159:F162)</f>
        <v>0</v>
      </c>
      <c r="G158" s="69">
        <f>SUM(G159:G162)</f>
        <v>0</v>
      </c>
      <c r="H158" s="70">
        <f>SUM(H159:H162)</f>
        <v>0</v>
      </c>
      <c r="I158" s="71">
        <f>SUM(I159:I162)</f>
        <v>0</v>
      </c>
      <c r="J158"/>
      <c r="K158"/>
      <c r="L158"/>
      <c r="M158"/>
      <c r="N158"/>
      <c r="O158"/>
      <c r="P158"/>
      <c r="Q158"/>
      <c r="R158"/>
      <c r="S158"/>
      <c r="T158" s="353"/>
    </row>
    <row r="159" spans="1:20" ht="12.75">
      <c r="A159" s="267"/>
      <c r="B159" s="909" t="s">
        <v>371</v>
      </c>
      <c r="C159" s="268"/>
      <c r="D159" s="268"/>
      <c r="E159" s="52"/>
      <c r="F159" s="500">
        <f>'[6]бс'!F159</f>
        <v>0</v>
      </c>
      <c r="G159" s="422">
        <f>'[6]бс'!H159</f>
        <v>0</v>
      </c>
      <c r="H159" s="95">
        <v>0</v>
      </c>
      <c r="I159" s="96">
        <v>0</v>
      </c>
      <c r="T159" s="353"/>
    </row>
    <row r="160" spans="1:20" ht="12.75">
      <c r="A160" s="267"/>
      <c r="B160" s="909" t="s">
        <v>372</v>
      </c>
      <c r="C160" s="268"/>
      <c r="D160" s="268"/>
      <c r="E160" s="52"/>
      <c r="F160" s="500">
        <f>'[6]бс'!F160</f>
        <v>0</v>
      </c>
      <c r="G160" s="422">
        <f>'[6]бс'!H160</f>
        <v>0</v>
      </c>
      <c r="H160" s="95">
        <v>0</v>
      </c>
      <c r="I160" s="96">
        <v>0</v>
      </c>
      <c r="T160" s="353"/>
    </row>
    <row r="161" spans="1:20" ht="12.75">
      <c r="A161" s="267"/>
      <c r="B161" s="909" t="s">
        <v>373</v>
      </c>
      <c r="C161" s="268"/>
      <c r="D161" s="268"/>
      <c r="E161" s="52"/>
      <c r="F161" s="500">
        <f>'[6]бс'!F161</f>
        <v>0</v>
      </c>
      <c r="G161" s="422">
        <f>'[6]бс'!H161</f>
        <v>0</v>
      </c>
      <c r="H161" s="95">
        <v>0</v>
      </c>
      <c r="I161" s="96">
        <v>0</v>
      </c>
      <c r="T161" s="353"/>
    </row>
    <row r="162" spans="1:20" ht="13.5" thickBot="1">
      <c r="A162" s="267"/>
      <c r="B162" s="909"/>
      <c r="C162" s="268"/>
      <c r="D162" s="268"/>
      <c r="E162" s="52"/>
      <c r="F162" s="500">
        <f>'[6]бс'!F162</f>
        <v>0</v>
      </c>
      <c r="G162" s="422">
        <f>'[6]бс'!H162</f>
        <v>0</v>
      </c>
      <c r="H162" s="95">
        <v>0</v>
      </c>
      <c r="I162" s="96">
        <v>0</v>
      </c>
      <c r="T162" s="353"/>
    </row>
    <row r="163" spans="1:20" s="249" customFormat="1" ht="15.75" thickBot="1">
      <c r="A163" s="269"/>
      <c r="B163" s="179" t="s">
        <v>168</v>
      </c>
      <c r="C163" s="270">
        <v>810</v>
      </c>
      <c r="D163" s="271" t="s">
        <v>19</v>
      </c>
      <c r="E163" s="119"/>
      <c r="F163" s="471"/>
      <c r="G163" s="73">
        <f>SUM(G156:G158)+SUM(G150:G153)+G148</f>
        <v>0</v>
      </c>
      <c r="H163" s="180"/>
      <c r="I163" s="472">
        <f>SUM(I156:I158)+SUM(I150:I153)+I148</f>
        <v>0</v>
      </c>
      <c r="J163"/>
      <c r="K163"/>
      <c r="L163"/>
      <c r="M163"/>
      <c r="N163"/>
      <c r="O163"/>
      <c r="P163"/>
      <c r="Q163"/>
      <c r="R163"/>
      <c r="S163"/>
      <c r="T163" s="353"/>
    </row>
    <row r="164" spans="1:20" s="236" customFormat="1" ht="12.75">
      <c r="A164" s="247" t="s">
        <v>26</v>
      </c>
      <c r="B164" s="243" t="s">
        <v>79</v>
      </c>
      <c r="C164" s="24">
        <v>820</v>
      </c>
      <c r="D164" s="244" t="s">
        <v>19</v>
      </c>
      <c r="E164" s="74"/>
      <c r="F164" s="508">
        <f>'[6]бс'!F164</f>
        <v>0</v>
      </c>
      <c r="G164" s="442">
        <f>'[6]бс'!H164</f>
        <v>0</v>
      </c>
      <c r="H164" s="93">
        <v>0</v>
      </c>
      <c r="I164" s="98">
        <v>0</v>
      </c>
      <c r="J164"/>
      <c r="K164"/>
      <c r="L164"/>
      <c r="M164"/>
      <c r="N164"/>
      <c r="O164"/>
      <c r="P164"/>
      <c r="Q164"/>
      <c r="R164"/>
      <c r="S164"/>
      <c r="T164" s="353"/>
    </row>
    <row r="165" spans="1:20" s="253" customFormat="1" ht="15">
      <c r="A165" s="251"/>
      <c r="B165" s="35" t="s">
        <v>124</v>
      </c>
      <c r="C165" s="250"/>
      <c r="D165" s="250"/>
      <c r="E165" s="74"/>
      <c r="F165" s="495"/>
      <c r="G165" s="348"/>
      <c r="H165" s="74"/>
      <c r="I165" s="473"/>
      <c r="J165"/>
      <c r="K165"/>
      <c r="L165"/>
      <c r="M165"/>
      <c r="N165"/>
      <c r="O165"/>
      <c r="P165"/>
      <c r="Q165"/>
      <c r="R165"/>
      <c r="S165"/>
      <c r="T165" s="350"/>
    </row>
    <row r="166" spans="1:20" ht="12.75">
      <c r="A166" s="254">
        <v>1</v>
      </c>
      <c r="B166" s="318" t="s">
        <v>60</v>
      </c>
      <c r="C166" s="267">
        <v>830</v>
      </c>
      <c r="D166" s="267" t="s">
        <v>15</v>
      </c>
      <c r="E166" s="52"/>
      <c r="F166" s="474">
        <f>'[6]бс'!F166</f>
        <v>0</v>
      </c>
      <c r="G166" s="91">
        <f>'[6]бс'!H166</f>
        <v>0</v>
      </c>
      <c r="H166" s="89">
        <v>0</v>
      </c>
      <c r="I166" s="90">
        <v>0</v>
      </c>
      <c r="T166" s="353"/>
    </row>
    <row r="167" spans="1:20" ht="12.75">
      <c r="A167" s="239" t="s">
        <v>26</v>
      </c>
      <c r="B167" s="319" t="s">
        <v>119</v>
      </c>
      <c r="C167" s="285">
        <v>831</v>
      </c>
      <c r="D167" s="285" t="s">
        <v>15</v>
      </c>
      <c r="E167" s="94"/>
      <c r="F167" s="505">
        <f>'[6]бс'!F167</f>
        <v>0</v>
      </c>
      <c r="G167" s="436">
        <f>'[6]бс'!H167</f>
        <v>0</v>
      </c>
      <c r="H167" s="143">
        <v>0</v>
      </c>
      <c r="I167" s="144">
        <v>0</v>
      </c>
      <c r="T167" s="353"/>
    </row>
    <row r="168" spans="1:20" ht="12.75">
      <c r="A168" s="237">
        <v>2</v>
      </c>
      <c r="B168" s="320" t="s">
        <v>64</v>
      </c>
      <c r="C168" s="273">
        <v>840</v>
      </c>
      <c r="D168" s="273" t="s">
        <v>15</v>
      </c>
      <c r="E168" s="52"/>
      <c r="F168" s="475">
        <f>'[6]бс'!F168</f>
        <v>0</v>
      </c>
      <c r="G168" s="69">
        <f>'[6]бс'!H168</f>
        <v>0</v>
      </c>
      <c r="H168" s="66">
        <v>0</v>
      </c>
      <c r="I168" s="67">
        <v>0</v>
      </c>
      <c r="T168" s="353"/>
    </row>
    <row r="169" spans="1:20" ht="12.75">
      <c r="A169" s="237">
        <v>3</v>
      </c>
      <c r="B169" s="320" t="s">
        <v>65</v>
      </c>
      <c r="C169" s="273">
        <v>850</v>
      </c>
      <c r="D169" s="273" t="s">
        <v>15</v>
      </c>
      <c r="E169" s="52"/>
      <c r="F169" s="475">
        <f>'[6]бс'!F169</f>
        <v>0</v>
      </c>
      <c r="G169" s="69">
        <f>'[6]бс'!H169</f>
        <v>0</v>
      </c>
      <c r="H169" s="66">
        <v>0</v>
      </c>
      <c r="I169" s="67">
        <v>0</v>
      </c>
      <c r="T169" s="353"/>
    </row>
    <row r="170" spans="1:20" ht="12.75">
      <c r="A170" s="237">
        <v>4</v>
      </c>
      <c r="B170" s="320" t="s">
        <v>66</v>
      </c>
      <c r="C170" s="273">
        <v>860</v>
      </c>
      <c r="D170" s="273" t="s">
        <v>15</v>
      </c>
      <c r="E170" s="52"/>
      <c r="F170" s="475">
        <f>'[6]бс'!F170</f>
        <v>0</v>
      </c>
      <c r="G170" s="69">
        <f>'[6]бс'!H170</f>
        <v>0</v>
      </c>
      <c r="H170" s="66">
        <v>0</v>
      </c>
      <c r="I170" s="67">
        <v>0</v>
      </c>
      <c r="T170" s="353"/>
    </row>
    <row r="171" spans="1:20" ht="12.75">
      <c r="A171" s="254">
        <v>5</v>
      </c>
      <c r="B171" s="243" t="s">
        <v>120</v>
      </c>
      <c r="C171" s="273">
        <v>870</v>
      </c>
      <c r="D171" s="273" t="s">
        <v>15</v>
      </c>
      <c r="E171" s="52"/>
      <c r="F171" s="475">
        <f>'[6]бс'!F171</f>
        <v>0</v>
      </c>
      <c r="G171" s="69">
        <f>'[6]бс'!H171</f>
        <v>0</v>
      </c>
      <c r="H171" s="66">
        <v>0</v>
      </c>
      <c r="I171" s="67">
        <v>0</v>
      </c>
      <c r="T171" s="353"/>
    </row>
    <row r="172" spans="1:20" ht="12.75">
      <c r="A172" s="237"/>
      <c r="B172" s="292" t="s">
        <v>125</v>
      </c>
      <c r="C172" s="285">
        <v>871</v>
      </c>
      <c r="D172" s="285" t="s">
        <v>15</v>
      </c>
      <c r="E172" s="94"/>
      <c r="F172" s="500">
        <f>'[6]бс'!F172</f>
        <v>0</v>
      </c>
      <c r="G172" s="422">
        <f>'[6]бс'!H172</f>
        <v>0</v>
      </c>
      <c r="H172" s="95">
        <v>0</v>
      </c>
      <c r="I172" s="96">
        <v>0</v>
      </c>
      <c r="T172" s="353"/>
    </row>
    <row r="173" spans="1:20" s="371" customFormat="1" ht="12.75">
      <c r="A173" s="372"/>
      <c r="B173" s="910"/>
      <c r="C173" s="377"/>
      <c r="D173" s="377"/>
      <c r="E173" s="378"/>
      <c r="F173" s="507"/>
      <c r="G173" s="186"/>
      <c r="H173" s="1150"/>
      <c r="I173" s="1151"/>
      <c r="J173"/>
      <c r="K173"/>
      <c r="L173"/>
      <c r="M173"/>
      <c r="N173"/>
      <c r="O173"/>
      <c r="P173"/>
      <c r="Q173"/>
      <c r="R173"/>
      <c r="S173"/>
      <c r="T173" s="353"/>
    </row>
    <row r="174" spans="1:20" ht="12.75">
      <c r="A174" s="237">
        <v>6</v>
      </c>
      <c r="B174" s="287" t="s">
        <v>122</v>
      </c>
      <c r="C174" s="18">
        <v>880</v>
      </c>
      <c r="D174" s="273" t="s">
        <v>19</v>
      </c>
      <c r="E174" s="52"/>
      <c r="F174" s="475">
        <f>'[6]бс'!F174</f>
        <v>0</v>
      </c>
      <c r="G174" s="69">
        <f>'[6]бс'!H174</f>
        <v>0</v>
      </c>
      <c r="H174" s="66">
        <v>0</v>
      </c>
      <c r="I174" s="67">
        <v>0</v>
      </c>
      <c r="T174" s="353"/>
    </row>
    <row r="175" spans="1:20" ht="12.75">
      <c r="A175" s="254">
        <v>7</v>
      </c>
      <c r="B175" s="321" t="s">
        <v>123</v>
      </c>
      <c r="C175" s="273">
        <v>890</v>
      </c>
      <c r="D175" s="275" t="s">
        <v>15</v>
      </c>
      <c r="E175" s="52"/>
      <c r="F175" s="475">
        <f>'[6]бс'!F175</f>
        <v>0</v>
      </c>
      <c r="G175" s="69">
        <f>'[6]бс'!H175</f>
        <v>0</v>
      </c>
      <c r="H175" s="66">
        <v>0</v>
      </c>
      <c r="I175" s="67">
        <v>0</v>
      </c>
      <c r="T175" s="353"/>
    </row>
    <row r="176" spans="1:20" s="249" customFormat="1" ht="12.75">
      <c r="A176" s="266">
        <v>8</v>
      </c>
      <c r="B176" s="163" t="s">
        <v>172</v>
      </c>
      <c r="C176" s="266">
        <v>900</v>
      </c>
      <c r="D176" s="266" t="s">
        <v>19</v>
      </c>
      <c r="E176" s="119"/>
      <c r="F176" s="475">
        <f>SUM(F177:F180)</f>
        <v>0</v>
      </c>
      <c r="G176" s="69">
        <f>SUM(G177:G180)</f>
        <v>0</v>
      </c>
      <c r="H176" s="70">
        <f>SUM(H177:H180)</f>
        <v>0</v>
      </c>
      <c r="I176" s="71">
        <f>SUM(I177:I180)</f>
        <v>0</v>
      </c>
      <c r="J176"/>
      <c r="K176"/>
      <c r="L176"/>
      <c r="M176"/>
      <c r="N176"/>
      <c r="O176"/>
      <c r="P176"/>
      <c r="Q176"/>
      <c r="R176"/>
      <c r="S176"/>
      <c r="T176" s="353"/>
    </row>
    <row r="177" spans="1:20" ht="12.75">
      <c r="A177" s="267"/>
      <c r="B177" s="909"/>
      <c r="C177" s="268"/>
      <c r="D177" s="268"/>
      <c r="E177" s="52"/>
      <c r="F177" s="500">
        <f>'[6]бс'!F177</f>
        <v>0</v>
      </c>
      <c r="G177" s="422">
        <f>'[6]бс'!H177</f>
        <v>0</v>
      </c>
      <c r="H177" s="95">
        <v>0</v>
      </c>
      <c r="I177" s="96">
        <v>0</v>
      </c>
      <c r="T177" s="353"/>
    </row>
    <row r="178" spans="1:20" ht="12.75">
      <c r="A178" s="267"/>
      <c r="B178" s="909"/>
      <c r="C178" s="268"/>
      <c r="D178" s="268"/>
      <c r="E178" s="52"/>
      <c r="F178" s="500">
        <f>'[6]бс'!F178</f>
        <v>0</v>
      </c>
      <c r="G178" s="422">
        <f>'[6]бс'!H178</f>
        <v>0</v>
      </c>
      <c r="H178" s="95">
        <v>0</v>
      </c>
      <c r="I178" s="96">
        <v>0</v>
      </c>
      <c r="T178" s="353"/>
    </row>
    <row r="179" spans="1:20" ht="12.75">
      <c r="A179" s="267"/>
      <c r="B179" s="909"/>
      <c r="C179" s="268"/>
      <c r="D179" s="268"/>
      <c r="E179" s="52"/>
      <c r="F179" s="500">
        <f>'[6]бс'!F179</f>
        <v>0</v>
      </c>
      <c r="G179" s="422">
        <f>'[6]бс'!H179</f>
        <v>0</v>
      </c>
      <c r="H179" s="95">
        <v>0</v>
      </c>
      <c r="I179" s="96">
        <v>0</v>
      </c>
      <c r="T179" s="353"/>
    </row>
    <row r="180" spans="1:20" ht="13.5" thickBot="1">
      <c r="A180" s="267"/>
      <c r="B180" s="909"/>
      <c r="C180" s="268"/>
      <c r="D180" s="268"/>
      <c r="E180" s="52"/>
      <c r="F180" s="500">
        <f>'[6]бс'!L180+'[6]бс'!N180</f>
        <v>0</v>
      </c>
      <c r="G180" s="422">
        <f>'[6]бс'!M180+'[6]бс'!O180</f>
        <v>0</v>
      </c>
      <c r="H180" s="95">
        <v>0</v>
      </c>
      <c r="I180" s="96">
        <v>0</v>
      </c>
      <c r="T180" s="353"/>
    </row>
    <row r="181" spans="1:20" s="249" customFormat="1" ht="15.75" thickBot="1">
      <c r="A181" s="269"/>
      <c r="B181" s="179" t="s">
        <v>169</v>
      </c>
      <c r="C181" s="270">
        <v>910</v>
      </c>
      <c r="D181" s="271" t="s">
        <v>19</v>
      </c>
      <c r="E181" s="119"/>
      <c r="F181" s="471"/>
      <c r="G181" s="73">
        <f>G166+SUM(G168:G171)+SUM(G174:G176)</f>
        <v>0</v>
      </c>
      <c r="H181" s="180"/>
      <c r="I181" s="472">
        <f>I166+SUM(I168:I171)+SUM(I174:I176)</f>
        <v>0</v>
      </c>
      <c r="J181"/>
      <c r="K181"/>
      <c r="L181"/>
      <c r="M181"/>
      <c r="N181"/>
      <c r="O181"/>
      <c r="P181"/>
      <c r="Q181"/>
      <c r="R181"/>
      <c r="S181"/>
      <c r="T181" s="353"/>
    </row>
    <row r="182" spans="1:20" s="236" customFormat="1" ht="12.75">
      <c r="A182" s="322" t="s">
        <v>26</v>
      </c>
      <c r="B182" s="243" t="s">
        <v>79</v>
      </c>
      <c r="C182" s="244">
        <v>920</v>
      </c>
      <c r="D182" s="244" t="s">
        <v>19</v>
      </c>
      <c r="E182" s="74"/>
      <c r="F182" s="508">
        <f>'[6]бс'!F182</f>
        <v>0</v>
      </c>
      <c r="G182" s="442">
        <f>'[6]бс'!H182</f>
        <v>0</v>
      </c>
      <c r="H182" s="93">
        <v>0</v>
      </c>
      <c r="I182" s="98">
        <v>0</v>
      </c>
      <c r="J182"/>
      <c r="K182"/>
      <c r="L182"/>
      <c r="M182"/>
      <c r="N182"/>
      <c r="O182"/>
      <c r="P182"/>
      <c r="Q182"/>
      <c r="R182"/>
      <c r="S182"/>
      <c r="T182" s="353"/>
    </row>
    <row r="183" spans="1:20" s="253" customFormat="1" ht="15">
      <c r="A183" s="323"/>
      <c r="B183" s="36" t="s">
        <v>126</v>
      </c>
      <c r="C183" s="324"/>
      <c r="D183" s="324"/>
      <c r="E183" s="74"/>
      <c r="F183" s="495"/>
      <c r="G183" s="348"/>
      <c r="H183" s="74"/>
      <c r="I183" s="473"/>
      <c r="J183"/>
      <c r="K183"/>
      <c r="L183"/>
      <c r="M183"/>
      <c r="N183"/>
      <c r="O183"/>
      <c r="P183"/>
      <c r="Q183"/>
      <c r="R183"/>
      <c r="S183"/>
      <c r="T183" s="350"/>
    </row>
    <row r="184" spans="1:20" ht="12.75">
      <c r="A184" s="256">
        <v>1</v>
      </c>
      <c r="B184" s="317" t="s">
        <v>60</v>
      </c>
      <c r="C184" s="267">
        <v>930</v>
      </c>
      <c r="D184" s="267" t="s">
        <v>15</v>
      </c>
      <c r="E184" s="52"/>
      <c r="F184" s="474">
        <f>'[6]бс'!F184</f>
        <v>0</v>
      </c>
      <c r="G184" s="91">
        <f>'[6]бс'!H184</f>
        <v>0</v>
      </c>
      <c r="H184" s="89">
        <v>0</v>
      </c>
      <c r="I184" s="90">
        <v>0</v>
      </c>
      <c r="T184" s="353"/>
    </row>
    <row r="185" spans="1:20" ht="12.75">
      <c r="A185" s="237"/>
      <c r="B185" s="325" t="s">
        <v>127</v>
      </c>
      <c r="C185" s="285">
        <v>931</v>
      </c>
      <c r="D185" s="285" t="s">
        <v>15</v>
      </c>
      <c r="E185" s="94"/>
      <c r="F185" s="505">
        <f>'[6]бс'!F185</f>
        <v>0</v>
      </c>
      <c r="G185" s="436">
        <f>'[6]бс'!H185</f>
        <v>0</v>
      </c>
      <c r="H185" s="143">
        <v>0</v>
      </c>
      <c r="I185" s="144">
        <v>0</v>
      </c>
      <c r="T185" s="353"/>
    </row>
    <row r="186" spans="1:20" ht="12.75">
      <c r="A186" s="237">
        <v>2</v>
      </c>
      <c r="B186" s="324" t="s">
        <v>64</v>
      </c>
      <c r="C186" s="273">
        <v>940</v>
      </c>
      <c r="D186" s="273" t="s">
        <v>15</v>
      </c>
      <c r="E186" s="52"/>
      <c r="F186" s="475">
        <f>'[6]бс'!F186</f>
        <v>0</v>
      </c>
      <c r="G186" s="69">
        <f>'[6]бс'!H186</f>
        <v>0</v>
      </c>
      <c r="H186" s="66">
        <v>0</v>
      </c>
      <c r="I186" s="67">
        <v>0</v>
      </c>
      <c r="T186" s="353"/>
    </row>
    <row r="187" spans="1:20" ht="12.75">
      <c r="A187" s="237">
        <v>3</v>
      </c>
      <c r="B187" s="324" t="s">
        <v>65</v>
      </c>
      <c r="C187" s="19">
        <v>950</v>
      </c>
      <c r="D187" s="19" t="s">
        <v>15</v>
      </c>
      <c r="E187" s="52"/>
      <c r="F187" s="475">
        <f>'[6]бс'!F187</f>
        <v>0</v>
      </c>
      <c r="G187" s="69">
        <f>'[6]бс'!H187</f>
        <v>0</v>
      </c>
      <c r="H187" s="66">
        <v>0</v>
      </c>
      <c r="I187" s="67">
        <v>0</v>
      </c>
      <c r="T187" s="353"/>
    </row>
    <row r="188" spans="1:20" ht="12.75">
      <c r="A188" s="254">
        <v>4</v>
      </c>
      <c r="B188" s="324" t="s">
        <v>66</v>
      </c>
      <c r="C188" s="273">
        <v>960</v>
      </c>
      <c r="D188" s="19" t="s">
        <v>15</v>
      </c>
      <c r="E188" s="52"/>
      <c r="F188" s="475">
        <f>'[6]бс'!F188</f>
        <v>0</v>
      </c>
      <c r="G188" s="69">
        <f>'[6]бс'!H188</f>
        <v>0</v>
      </c>
      <c r="H188" s="66">
        <v>0</v>
      </c>
      <c r="I188" s="67">
        <v>0</v>
      </c>
      <c r="T188" s="353"/>
    </row>
    <row r="189" spans="1:20" ht="12.75">
      <c r="A189" s="254">
        <v>5</v>
      </c>
      <c r="B189" s="37" t="s">
        <v>128</v>
      </c>
      <c r="C189" s="19">
        <v>970</v>
      </c>
      <c r="D189" s="19" t="s">
        <v>15</v>
      </c>
      <c r="E189" s="52"/>
      <c r="F189" s="475">
        <f>'[6]бс'!F189</f>
        <v>0</v>
      </c>
      <c r="G189" s="69">
        <f>'[6]бс'!H189</f>
        <v>0</v>
      </c>
      <c r="H189" s="66">
        <v>0</v>
      </c>
      <c r="I189" s="67">
        <v>0</v>
      </c>
      <c r="T189" s="353"/>
    </row>
    <row r="190" spans="1:20" ht="12.75">
      <c r="A190" s="237"/>
      <c r="B190" s="325" t="s">
        <v>129</v>
      </c>
      <c r="C190" s="146">
        <v>971</v>
      </c>
      <c r="D190" s="146" t="s">
        <v>15</v>
      </c>
      <c r="E190" s="94"/>
      <c r="F190" s="500">
        <f>'[6]бс'!F190</f>
        <v>0</v>
      </c>
      <c r="G190" s="422">
        <f>'[6]бс'!H190</f>
        <v>0</v>
      </c>
      <c r="H190" s="95">
        <v>0</v>
      </c>
      <c r="I190" s="96">
        <v>0</v>
      </c>
      <c r="T190" s="353"/>
    </row>
    <row r="191" spans="1:20" s="371" customFormat="1" ht="12.75">
      <c r="A191" s="384"/>
      <c r="B191" s="327"/>
      <c r="C191" s="383"/>
      <c r="D191" s="377"/>
      <c r="E191" s="378"/>
      <c r="F191" s="507"/>
      <c r="G191" s="186"/>
      <c r="H191" s="1150"/>
      <c r="I191" s="1151"/>
      <c r="J191"/>
      <c r="K191"/>
      <c r="L191"/>
      <c r="M191"/>
      <c r="N191"/>
      <c r="O191"/>
      <c r="P191"/>
      <c r="Q191"/>
      <c r="R191"/>
      <c r="S191"/>
      <c r="T191" s="353"/>
    </row>
    <row r="192" spans="1:20" s="249" customFormat="1" ht="12.75">
      <c r="A192" s="266">
        <v>8</v>
      </c>
      <c r="B192" s="163" t="s">
        <v>172</v>
      </c>
      <c r="C192" s="266">
        <v>980</v>
      </c>
      <c r="D192" s="266" t="s">
        <v>19</v>
      </c>
      <c r="E192" s="119"/>
      <c r="F192" s="475">
        <f>SUM(F193:F196)</f>
        <v>0</v>
      </c>
      <c r="G192" s="69">
        <f>SUM(G193:G196)</f>
        <v>0</v>
      </c>
      <c r="H192" s="70">
        <f>SUM(H193:H196)</f>
        <v>0</v>
      </c>
      <c r="I192" s="71">
        <f>SUM(I193:I196)</f>
        <v>0</v>
      </c>
      <c r="J192"/>
      <c r="K192"/>
      <c r="L192"/>
      <c r="M192"/>
      <c r="N192"/>
      <c r="O192"/>
      <c r="P192"/>
      <c r="Q192"/>
      <c r="R192"/>
      <c r="S192"/>
      <c r="T192" s="353"/>
    </row>
    <row r="193" spans="1:20" ht="12.75">
      <c r="A193" s="267"/>
      <c r="B193" s="909"/>
      <c r="C193" s="268"/>
      <c r="D193" s="268"/>
      <c r="E193" s="52"/>
      <c r="F193" s="500">
        <f>'[6]бс'!F193</f>
        <v>0</v>
      </c>
      <c r="G193" s="422">
        <f>'[6]бс'!H193</f>
        <v>0</v>
      </c>
      <c r="H193" s="95">
        <v>0</v>
      </c>
      <c r="I193" s="96">
        <v>0</v>
      </c>
      <c r="T193" s="353"/>
    </row>
    <row r="194" spans="1:20" ht="12.75">
      <c r="A194" s="267"/>
      <c r="B194" s="909"/>
      <c r="C194" s="268"/>
      <c r="D194" s="268"/>
      <c r="E194" s="52"/>
      <c r="F194" s="500">
        <f>'[6]бс'!F194</f>
        <v>0</v>
      </c>
      <c r="G194" s="422">
        <f>'[6]бс'!H194</f>
        <v>0</v>
      </c>
      <c r="H194" s="95">
        <v>0</v>
      </c>
      <c r="I194" s="96">
        <v>0</v>
      </c>
      <c r="T194" s="353"/>
    </row>
    <row r="195" spans="1:20" ht="12.75">
      <c r="A195" s="267"/>
      <c r="B195" s="909"/>
      <c r="C195" s="268"/>
      <c r="D195" s="268"/>
      <c r="E195" s="52"/>
      <c r="F195" s="500">
        <f>'[6]бс'!F195</f>
        <v>0</v>
      </c>
      <c r="G195" s="422">
        <f>'[6]бс'!H195</f>
        <v>0</v>
      </c>
      <c r="H195" s="95">
        <v>0</v>
      </c>
      <c r="I195" s="96">
        <v>0</v>
      </c>
      <c r="T195" s="353"/>
    </row>
    <row r="196" spans="1:20" ht="13.5" thickBot="1">
      <c r="A196" s="267"/>
      <c r="B196" s="909"/>
      <c r="C196" s="268"/>
      <c r="D196" s="268"/>
      <c r="E196" s="52"/>
      <c r="F196" s="500">
        <f>'[6]бс'!F196</f>
        <v>0</v>
      </c>
      <c r="G196" s="422">
        <f>'[6]бс'!H196</f>
        <v>0</v>
      </c>
      <c r="H196" s="95">
        <v>0</v>
      </c>
      <c r="I196" s="96">
        <v>0</v>
      </c>
      <c r="T196" s="353"/>
    </row>
    <row r="197" spans="1:20" s="249" customFormat="1" ht="15.75" thickBot="1">
      <c r="A197" s="269"/>
      <c r="B197" s="179" t="s">
        <v>170</v>
      </c>
      <c r="C197" s="270">
        <v>990</v>
      </c>
      <c r="D197" s="271" t="s">
        <v>19</v>
      </c>
      <c r="E197" s="119"/>
      <c r="F197" s="471"/>
      <c r="G197" s="73">
        <f>G184+G186+G187+G188+G189+G192</f>
        <v>0</v>
      </c>
      <c r="H197" s="180"/>
      <c r="I197" s="472">
        <f>I184+I186+I187+I188+I189+I192</f>
        <v>0</v>
      </c>
      <c r="J197"/>
      <c r="K197"/>
      <c r="L197"/>
      <c r="M197"/>
      <c r="N197"/>
      <c r="O197"/>
      <c r="P197"/>
      <c r="Q197"/>
      <c r="R197"/>
      <c r="S197"/>
      <c r="T197" s="353"/>
    </row>
    <row r="198" spans="1:20" ht="12.75">
      <c r="A198" s="328" t="s">
        <v>26</v>
      </c>
      <c r="B198" s="243" t="s">
        <v>79</v>
      </c>
      <c r="C198" s="19">
        <v>1000</v>
      </c>
      <c r="D198" s="273" t="s">
        <v>19</v>
      </c>
      <c r="E198" s="52"/>
      <c r="F198" s="475">
        <f>'[6]бс'!F198</f>
        <v>0</v>
      </c>
      <c r="G198" s="69">
        <f>'[6]бс'!H198</f>
        <v>0</v>
      </c>
      <c r="H198" s="66">
        <v>0</v>
      </c>
      <c r="I198" s="67">
        <v>0</v>
      </c>
      <c r="T198" s="353"/>
    </row>
    <row r="199" spans="1:20" ht="13.5" thickBot="1">
      <c r="A199" s="329"/>
      <c r="B199" s="240" t="s">
        <v>130</v>
      </c>
      <c r="C199" s="38">
        <v>1010</v>
      </c>
      <c r="D199" s="27" t="s">
        <v>19</v>
      </c>
      <c r="E199" s="52"/>
      <c r="F199" s="515">
        <f>'[6]бс'!F199</f>
        <v>0</v>
      </c>
      <c r="G199" s="451">
        <f>'[6]бс'!H199</f>
        <v>0</v>
      </c>
      <c r="H199" s="104">
        <v>0</v>
      </c>
      <c r="I199" s="105">
        <v>0</v>
      </c>
      <c r="T199" s="353"/>
    </row>
    <row r="200" spans="1:20" s="253" customFormat="1" ht="15.75" thickBot="1">
      <c r="A200" s="106"/>
      <c r="B200" s="107"/>
      <c r="C200" s="108"/>
      <c r="D200" s="109"/>
      <c r="E200" s="74"/>
      <c r="F200" s="348"/>
      <c r="G200" s="348"/>
      <c r="H200" s="74"/>
      <c r="I200" s="74"/>
      <c r="J200"/>
      <c r="K200"/>
      <c r="L200"/>
      <c r="M200"/>
      <c r="N200"/>
      <c r="O200"/>
      <c r="P200"/>
      <c r="Q200"/>
      <c r="R200"/>
      <c r="S200"/>
      <c r="T200" s="350"/>
    </row>
    <row r="201" spans="1:20" s="249" customFormat="1" ht="18.75" thickBot="1">
      <c r="A201" s="269"/>
      <c r="B201" s="210" t="s">
        <v>174</v>
      </c>
      <c r="C201" s="270">
        <v>1020</v>
      </c>
      <c r="D201" s="271" t="s">
        <v>19</v>
      </c>
      <c r="E201" s="119"/>
      <c r="F201" s="493">
        <f>F197+F181+F163</f>
        <v>0</v>
      </c>
      <c r="G201" s="73">
        <f>G197+G181+G163+G199</f>
        <v>0</v>
      </c>
      <c r="H201" s="901">
        <f>H197+H181+H163</f>
        <v>0</v>
      </c>
      <c r="I201" s="73">
        <f>I197+I181+I163+I199</f>
        <v>0</v>
      </c>
      <c r="J201"/>
      <c r="K201"/>
      <c r="L201"/>
      <c r="M201"/>
      <c r="N201"/>
      <c r="O201"/>
      <c r="P201"/>
      <c r="Q201"/>
      <c r="R201"/>
      <c r="S201"/>
      <c r="T201" s="353"/>
    </row>
    <row r="202" spans="1:20" s="253" customFormat="1" ht="15">
      <c r="A202" s="111"/>
      <c r="B202" s="112"/>
      <c r="C202" s="113"/>
      <c r="D202" s="114"/>
      <c r="E202" s="74"/>
      <c r="F202" s="348"/>
      <c r="G202" s="348"/>
      <c r="H202" s="74"/>
      <c r="I202" s="74"/>
      <c r="J202"/>
      <c r="K202"/>
      <c r="L202"/>
      <c r="M202"/>
      <c r="N202"/>
      <c r="O202"/>
      <c r="P202"/>
      <c r="Q202"/>
      <c r="R202"/>
      <c r="S202"/>
      <c r="T202" s="350"/>
    </row>
    <row r="203" spans="1:20" s="253" customFormat="1" ht="18" customHeight="1" hidden="1">
      <c r="A203" s="115" t="s">
        <v>131</v>
      </c>
      <c r="B203" s="112"/>
      <c r="C203" s="113"/>
      <c r="D203" s="114"/>
      <c r="E203" s="74"/>
      <c r="F203" s="348"/>
      <c r="G203" s="348"/>
      <c r="H203" s="74"/>
      <c r="I203" s="74"/>
      <c r="J203"/>
      <c r="K203"/>
      <c r="L203"/>
      <c r="M203"/>
      <c r="N203"/>
      <c r="O203"/>
      <c r="P203"/>
      <c r="Q203"/>
      <c r="R203"/>
      <c r="S203"/>
      <c r="T203" s="350"/>
    </row>
    <row r="204" spans="1:20" s="253" customFormat="1" ht="15.75" customHeight="1" hidden="1">
      <c r="A204" s="87"/>
      <c r="C204" s="211"/>
      <c r="D204" s="88"/>
      <c r="E204" s="74"/>
      <c r="F204" s="348"/>
      <c r="G204" s="348"/>
      <c r="H204" s="74"/>
      <c r="I204" s="74"/>
      <c r="J204"/>
      <c r="K204"/>
      <c r="L204"/>
      <c r="M204"/>
      <c r="N204"/>
      <c r="O204"/>
      <c r="P204"/>
      <c r="Q204"/>
      <c r="R204"/>
      <c r="S204"/>
      <c r="T204" s="350"/>
    </row>
    <row r="205" spans="1:20" ht="25.5" customHeight="1" hidden="1">
      <c r="A205" s="237"/>
      <c r="B205" s="212" t="s">
        <v>132</v>
      </c>
      <c r="C205" s="273">
        <v>1030</v>
      </c>
      <c r="D205" s="19" t="s">
        <v>15</v>
      </c>
      <c r="E205" s="52"/>
      <c r="F205" s="521">
        <f>'[6]бс'!L205</f>
        <v>0</v>
      </c>
      <c r="G205" s="454">
        <f>'[6]бс'!M205</f>
        <v>0</v>
      </c>
      <c r="H205" s="213"/>
      <c r="I205" s="214"/>
      <c r="T205" s="353"/>
    </row>
    <row r="206" spans="1:20" ht="13.5" customHeight="1" hidden="1" thickBot="1">
      <c r="A206" s="254"/>
      <c r="B206" s="324"/>
      <c r="C206" s="273">
        <v>1040</v>
      </c>
      <c r="D206" s="19" t="s">
        <v>15</v>
      </c>
      <c r="E206" s="52"/>
      <c r="F206" s="475">
        <f>'[6]бс'!L206</f>
        <v>0</v>
      </c>
      <c r="G206" s="69">
        <f>'[6]бс'!M206</f>
        <v>0</v>
      </c>
      <c r="H206" s="66"/>
      <c r="I206" s="67"/>
      <c r="T206" s="353"/>
    </row>
    <row r="207" spans="1:20" s="249" customFormat="1" ht="15.75" customHeight="1" hidden="1" thickBot="1">
      <c r="A207" s="269"/>
      <c r="B207" s="179" t="s">
        <v>133</v>
      </c>
      <c r="C207" s="270" t="s">
        <v>134</v>
      </c>
      <c r="D207" s="271"/>
      <c r="E207" s="119"/>
      <c r="F207" s="471">
        <f>SUM(F205:F206)</f>
        <v>0</v>
      </c>
      <c r="G207" s="73">
        <f>SUM(G205:G206)</f>
        <v>0</v>
      </c>
      <c r="H207" s="180">
        <f>SUM(H205:H206)</f>
        <v>0</v>
      </c>
      <c r="I207" s="472">
        <f>SUM(I205:I206)</f>
        <v>0</v>
      </c>
      <c r="J207"/>
      <c r="K207"/>
      <c r="L207"/>
      <c r="M207"/>
      <c r="N207"/>
      <c r="O207"/>
      <c r="P207"/>
      <c r="Q207"/>
      <c r="R207"/>
      <c r="S207"/>
      <c r="T207" s="353"/>
    </row>
    <row r="208" spans="1:20" s="253" customFormat="1" ht="60" customHeight="1" hidden="1">
      <c r="A208" s="251"/>
      <c r="B208" s="5" t="s">
        <v>135</v>
      </c>
      <c r="C208" s="250"/>
      <c r="D208" s="250"/>
      <c r="E208" s="252"/>
      <c r="F208" s="495"/>
      <c r="G208" s="348"/>
      <c r="H208" s="74"/>
      <c r="I208" s="473"/>
      <c r="J208"/>
      <c r="K208"/>
      <c r="L208"/>
      <c r="M208"/>
      <c r="N208"/>
      <c r="O208"/>
      <c r="P208"/>
      <c r="Q208"/>
      <c r="R208"/>
      <c r="S208"/>
      <c r="T208" s="350"/>
    </row>
    <row r="209" spans="1:20" s="249" customFormat="1" ht="12.75" customHeight="1" hidden="1">
      <c r="A209" s="293">
        <v>1</v>
      </c>
      <c r="B209" s="338" t="s">
        <v>29</v>
      </c>
      <c r="C209" s="258">
        <v>1060</v>
      </c>
      <c r="D209" s="339" t="s">
        <v>15</v>
      </c>
      <c r="E209" s="119"/>
      <c r="F209" s="474">
        <f>F211+F213+F215+F217</f>
        <v>0</v>
      </c>
      <c r="G209" s="340"/>
      <c r="H209" s="75">
        <f>H211+H213+H215+H217</f>
        <v>0</v>
      </c>
      <c r="I209" s="341"/>
      <c r="J209"/>
      <c r="K209"/>
      <c r="L209"/>
      <c r="M209"/>
      <c r="N209"/>
      <c r="O209"/>
      <c r="P209"/>
      <c r="Q209"/>
      <c r="R209"/>
      <c r="S209"/>
      <c r="T209" s="353"/>
    </row>
    <row r="210" spans="1:20" s="249" customFormat="1" ht="12.75" customHeight="1" hidden="1">
      <c r="A210" s="260"/>
      <c r="B210" s="158" t="s">
        <v>30</v>
      </c>
      <c r="C210" s="259">
        <v>1061</v>
      </c>
      <c r="D210" s="342" t="s">
        <v>31</v>
      </c>
      <c r="E210" s="119"/>
      <c r="F210" s="475">
        <f>F212+F214+F216+F218</f>
        <v>0</v>
      </c>
      <c r="G210" s="69">
        <f>G212+G214+G216+G218</f>
        <v>0</v>
      </c>
      <c r="H210" s="68">
        <f>H212+H214+H216+H218</f>
        <v>0</v>
      </c>
      <c r="I210" s="71">
        <f>I212+I214+I216+I218</f>
        <v>0</v>
      </c>
      <c r="J210"/>
      <c r="K210"/>
      <c r="L210"/>
      <c r="M210"/>
      <c r="N210"/>
      <c r="O210"/>
      <c r="P210"/>
      <c r="Q210"/>
      <c r="R210"/>
      <c r="S210"/>
      <c r="T210" s="353"/>
    </row>
    <row r="211" spans="1:20" ht="12.75" customHeight="1" hidden="1">
      <c r="A211" s="256"/>
      <c r="B211" s="8" t="s">
        <v>32</v>
      </c>
      <c r="C211" s="255">
        <v>1070</v>
      </c>
      <c r="D211" s="255" t="s">
        <v>15</v>
      </c>
      <c r="E211" s="52"/>
      <c r="F211" s="478">
        <f>'[6]бс'!L211</f>
        <v>0</v>
      </c>
      <c r="G211" s="156"/>
      <c r="H211" s="121"/>
      <c r="I211" s="120"/>
      <c r="T211" s="353"/>
    </row>
    <row r="212" spans="1:20" ht="12.75" customHeight="1" hidden="1">
      <c r="A212" s="256"/>
      <c r="B212" s="7"/>
      <c r="C212" s="257">
        <v>1071</v>
      </c>
      <c r="D212" s="257" t="s">
        <v>31</v>
      </c>
      <c r="E212" s="52"/>
      <c r="F212" s="479">
        <f>'[6]бс'!L212</f>
        <v>0</v>
      </c>
      <c r="G212" s="160">
        <f>'[6]бс'!M212</f>
        <v>0</v>
      </c>
      <c r="H212" s="122"/>
      <c r="I212" s="125"/>
      <c r="T212" s="353"/>
    </row>
    <row r="213" spans="1:20" ht="12.75" customHeight="1" hidden="1">
      <c r="A213" s="256"/>
      <c r="B213" s="8" t="s">
        <v>33</v>
      </c>
      <c r="C213" s="255">
        <v>1080</v>
      </c>
      <c r="D213" s="255" t="s">
        <v>15</v>
      </c>
      <c r="E213" s="52"/>
      <c r="F213" s="478">
        <f>'[6]бс'!L213</f>
        <v>0</v>
      </c>
      <c r="G213" s="156"/>
      <c r="H213" s="121"/>
      <c r="I213" s="120"/>
      <c r="T213" s="353"/>
    </row>
    <row r="214" spans="1:20" ht="12.75" customHeight="1" hidden="1">
      <c r="A214" s="256"/>
      <c r="B214" s="7"/>
      <c r="C214" s="257">
        <v>1081</v>
      </c>
      <c r="D214" s="257" t="s">
        <v>31</v>
      </c>
      <c r="E214" s="52"/>
      <c r="F214" s="479">
        <f>'[6]бс'!L214</f>
        <v>0</v>
      </c>
      <c r="G214" s="160">
        <f>'[6]бс'!M214</f>
        <v>0</v>
      </c>
      <c r="H214" s="122"/>
      <c r="I214" s="125"/>
      <c r="T214" s="353"/>
    </row>
    <row r="215" spans="1:20" ht="12.75" customHeight="1" hidden="1">
      <c r="A215" s="256"/>
      <c r="B215" s="8" t="s">
        <v>34</v>
      </c>
      <c r="C215" s="255">
        <v>1090</v>
      </c>
      <c r="D215" s="255" t="s">
        <v>15</v>
      </c>
      <c r="E215" s="52"/>
      <c r="F215" s="478">
        <f>'[6]бс'!L215</f>
        <v>0</v>
      </c>
      <c r="G215" s="156"/>
      <c r="H215" s="121"/>
      <c r="I215" s="120"/>
      <c r="T215" s="353"/>
    </row>
    <row r="216" spans="1:20" ht="12.75" customHeight="1" hidden="1">
      <c r="A216" s="256"/>
      <c r="B216" s="7"/>
      <c r="C216" s="257">
        <v>1091</v>
      </c>
      <c r="D216" s="257" t="s">
        <v>31</v>
      </c>
      <c r="E216" s="52"/>
      <c r="F216" s="479">
        <f>'[6]бс'!L216</f>
        <v>0</v>
      </c>
      <c r="G216" s="160">
        <f>'[6]бс'!M216</f>
        <v>0</v>
      </c>
      <c r="H216" s="122"/>
      <c r="I216" s="125"/>
      <c r="T216" s="353"/>
    </row>
    <row r="217" spans="1:20" ht="12.75" customHeight="1" hidden="1">
      <c r="A217" s="256"/>
      <c r="B217" s="8" t="s">
        <v>35</v>
      </c>
      <c r="C217" s="255">
        <v>1100</v>
      </c>
      <c r="D217" s="255" t="s">
        <v>15</v>
      </c>
      <c r="E217" s="52"/>
      <c r="F217" s="478">
        <f>'[6]бс'!L217</f>
        <v>0</v>
      </c>
      <c r="G217" s="156"/>
      <c r="H217" s="121"/>
      <c r="I217" s="120"/>
      <c r="T217" s="353"/>
    </row>
    <row r="218" spans="1:20" ht="12.75" customHeight="1" hidden="1">
      <c r="A218" s="256"/>
      <c r="B218" s="7"/>
      <c r="C218" s="257">
        <v>1101</v>
      </c>
      <c r="D218" s="257" t="s">
        <v>31</v>
      </c>
      <c r="E218" s="52"/>
      <c r="F218" s="479">
        <f>'[6]бс'!L218</f>
        <v>0</v>
      </c>
      <c r="G218" s="160">
        <f>'[6]бс'!M218</f>
        <v>0</v>
      </c>
      <c r="H218" s="122"/>
      <c r="I218" s="125"/>
      <c r="T218" s="353"/>
    </row>
    <row r="219" spans="1:20" ht="12.75" customHeight="1" hidden="1">
      <c r="A219" s="148" t="s">
        <v>36</v>
      </c>
      <c r="B219" s="149" t="s">
        <v>37</v>
      </c>
      <c r="C219" s="150">
        <v>1110</v>
      </c>
      <c r="D219" s="258" t="s">
        <v>15</v>
      </c>
      <c r="E219" s="151"/>
      <c r="F219" s="476">
        <f>F221+F227+F229+F231+F233+F235</f>
        <v>0</v>
      </c>
      <c r="G219" s="139"/>
      <c r="H219" s="79">
        <f>H221+H227+H229+H231+H233+H235</f>
        <v>0</v>
      </c>
      <c r="I219" s="140"/>
      <c r="T219" s="353"/>
    </row>
    <row r="220" spans="1:20" ht="12.75" customHeight="1" hidden="1">
      <c r="A220" s="148"/>
      <c r="B220" s="152" t="s">
        <v>38</v>
      </c>
      <c r="C220" s="153">
        <v>1111</v>
      </c>
      <c r="D220" s="259" t="s">
        <v>31</v>
      </c>
      <c r="E220" s="151"/>
      <c r="F220" s="477">
        <f>F222+F228+F230+F232+F234+F236</f>
        <v>0</v>
      </c>
      <c r="G220" s="83">
        <f>G222+G228+G230+G232+G234+G236</f>
        <v>0</v>
      </c>
      <c r="H220" s="84">
        <f>H222+H228+H230+H232+H234+H236</f>
        <v>0</v>
      </c>
      <c r="I220" s="85">
        <f>I222+I228+I230+I232+I234+I236</f>
        <v>0</v>
      </c>
      <c r="T220" s="353"/>
    </row>
    <row r="221" spans="1:20" s="249" customFormat="1" ht="12.75" customHeight="1" hidden="1">
      <c r="A221" s="260"/>
      <c r="B221" s="154" t="s">
        <v>39</v>
      </c>
      <c r="C221" s="258">
        <v>1120</v>
      </c>
      <c r="D221" s="258" t="s">
        <v>15</v>
      </c>
      <c r="E221" s="119"/>
      <c r="F221" s="478">
        <f>F223+F225</f>
        <v>0</v>
      </c>
      <c r="G221" s="156"/>
      <c r="H221" s="157">
        <f>H223+H225</f>
        <v>0</v>
      </c>
      <c r="I221" s="120"/>
      <c r="J221"/>
      <c r="K221"/>
      <c r="L221"/>
      <c r="M221"/>
      <c r="N221"/>
      <c r="O221"/>
      <c r="P221"/>
      <c r="Q221"/>
      <c r="R221"/>
      <c r="S221"/>
      <c r="T221" s="353"/>
    </row>
    <row r="222" spans="1:20" s="249" customFormat="1" ht="12.75" customHeight="1" hidden="1">
      <c r="A222" s="260"/>
      <c r="B222" s="158"/>
      <c r="C222" s="259">
        <v>1121</v>
      </c>
      <c r="D222" s="259" t="s">
        <v>31</v>
      </c>
      <c r="E222" s="119"/>
      <c r="F222" s="479">
        <f>F224+F226</f>
        <v>0</v>
      </c>
      <c r="G222" s="160">
        <f>G224+G226</f>
        <v>0</v>
      </c>
      <c r="H222" s="161">
        <f>H224+H226</f>
        <v>0</v>
      </c>
      <c r="I222" s="215">
        <f>I224+I226</f>
        <v>0</v>
      </c>
      <c r="J222"/>
      <c r="K222"/>
      <c r="L222"/>
      <c r="M222"/>
      <c r="N222"/>
      <c r="O222"/>
      <c r="P222"/>
      <c r="Q222"/>
      <c r="R222"/>
      <c r="S222"/>
      <c r="T222" s="353"/>
    </row>
    <row r="223" spans="1:20" s="129" customFormat="1" ht="12.75" customHeight="1" hidden="1">
      <c r="A223" s="126"/>
      <c r="B223" s="130" t="s">
        <v>40</v>
      </c>
      <c r="C223" s="138">
        <v>1130</v>
      </c>
      <c r="D223" s="138" t="s">
        <v>15</v>
      </c>
      <c r="E223" s="127"/>
      <c r="F223" s="496">
        <f>'[6]бс'!L223</f>
        <v>0</v>
      </c>
      <c r="G223" s="416"/>
      <c r="H223" s="135"/>
      <c r="I223" s="128"/>
      <c r="J223"/>
      <c r="K223"/>
      <c r="L223"/>
      <c r="M223"/>
      <c r="N223"/>
      <c r="O223"/>
      <c r="P223"/>
      <c r="Q223"/>
      <c r="R223"/>
      <c r="S223"/>
      <c r="T223" s="353"/>
    </row>
    <row r="224" spans="1:20" s="129" customFormat="1" ht="12.75" customHeight="1" hidden="1">
      <c r="A224" s="126"/>
      <c r="B224" s="131"/>
      <c r="C224" s="132">
        <v>1131</v>
      </c>
      <c r="D224" s="132" t="s">
        <v>31</v>
      </c>
      <c r="E224" s="127"/>
      <c r="F224" s="497">
        <f>'[6]бс'!L224</f>
        <v>0</v>
      </c>
      <c r="G224" s="419">
        <f>'[6]бс'!M224</f>
        <v>0</v>
      </c>
      <c r="H224" s="133"/>
      <c r="I224" s="134"/>
      <c r="J224"/>
      <c r="K224"/>
      <c r="L224"/>
      <c r="M224"/>
      <c r="N224"/>
      <c r="O224"/>
      <c r="P224"/>
      <c r="Q224"/>
      <c r="R224"/>
      <c r="S224"/>
      <c r="T224" s="353"/>
    </row>
    <row r="225" spans="1:20" s="129" customFormat="1" ht="12.75" customHeight="1" hidden="1">
      <c r="A225" s="126"/>
      <c r="B225" s="130" t="s">
        <v>41</v>
      </c>
      <c r="C225" s="138">
        <v>1140</v>
      </c>
      <c r="D225" s="138" t="s">
        <v>15</v>
      </c>
      <c r="E225" s="127"/>
      <c r="F225" s="496">
        <f>'[6]бс'!L225</f>
        <v>0</v>
      </c>
      <c r="G225" s="416"/>
      <c r="H225" s="135"/>
      <c r="I225" s="128"/>
      <c r="J225"/>
      <c r="K225"/>
      <c r="L225"/>
      <c r="M225"/>
      <c r="N225"/>
      <c r="O225"/>
      <c r="P225"/>
      <c r="Q225"/>
      <c r="R225"/>
      <c r="S225"/>
      <c r="T225" s="353"/>
    </row>
    <row r="226" spans="1:20" s="129" customFormat="1" ht="12.75" customHeight="1" hidden="1">
      <c r="A226" s="126"/>
      <c r="B226" s="131"/>
      <c r="C226" s="132">
        <v>1141</v>
      </c>
      <c r="D226" s="132" t="s">
        <v>31</v>
      </c>
      <c r="E226" s="127"/>
      <c r="F226" s="497">
        <f>'[6]бс'!L226</f>
        <v>0</v>
      </c>
      <c r="G226" s="419">
        <f>'[6]бс'!M226</f>
        <v>0</v>
      </c>
      <c r="H226" s="133"/>
      <c r="I226" s="134"/>
      <c r="J226"/>
      <c r="K226"/>
      <c r="L226"/>
      <c r="M226"/>
      <c r="N226"/>
      <c r="O226"/>
      <c r="P226"/>
      <c r="Q226"/>
      <c r="R226"/>
      <c r="S226"/>
      <c r="T226" s="353"/>
    </row>
    <row r="227" spans="1:20" ht="12.75" customHeight="1" hidden="1">
      <c r="A227" s="256"/>
      <c r="B227" s="8" t="s">
        <v>42</v>
      </c>
      <c r="C227" s="255">
        <v>1150</v>
      </c>
      <c r="D227" s="255" t="s">
        <v>15</v>
      </c>
      <c r="E227" s="52"/>
      <c r="F227" s="478">
        <f>'[6]бс'!L227</f>
        <v>0</v>
      </c>
      <c r="G227" s="156"/>
      <c r="H227" s="124"/>
      <c r="I227" s="120"/>
      <c r="T227" s="353"/>
    </row>
    <row r="228" spans="1:20" ht="12.75" customHeight="1" hidden="1">
      <c r="A228" s="256"/>
      <c r="B228" s="7"/>
      <c r="C228" s="257">
        <v>1151</v>
      </c>
      <c r="D228" s="257" t="s">
        <v>31</v>
      </c>
      <c r="E228" s="52"/>
      <c r="F228" s="479">
        <f>'[6]бс'!L228</f>
        <v>0</v>
      </c>
      <c r="G228" s="160">
        <f>'[6]бс'!M228</f>
        <v>0</v>
      </c>
      <c r="H228" s="123"/>
      <c r="I228" s="125"/>
      <c r="T228" s="353"/>
    </row>
    <row r="229" spans="1:20" ht="12.75" customHeight="1" hidden="1">
      <c r="A229" s="256"/>
      <c r="B229" s="8" t="s">
        <v>43</v>
      </c>
      <c r="C229" s="255">
        <v>1160</v>
      </c>
      <c r="D229" s="255" t="s">
        <v>15</v>
      </c>
      <c r="E229" s="52"/>
      <c r="F229" s="478">
        <f>'[6]бс'!L229</f>
        <v>0</v>
      </c>
      <c r="G229" s="156"/>
      <c r="H229" s="124"/>
      <c r="I229" s="120"/>
      <c r="T229" s="353"/>
    </row>
    <row r="230" spans="1:20" ht="12.75" customHeight="1" hidden="1">
      <c r="A230" s="256"/>
      <c r="B230" s="7"/>
      <c r="C230" s="257">
        <v>1161</v>
      </c>
      <c r="D230" s="257" t="s">
        <v>31</v>
      </c>
      <c r="E230" s="52"/>
      <c r="F230" s="479">
        <f>'[6]бс'!L230</f>
        <v>0</v>
      </c>
      <c r="G230" s="160">
        <f>'[6]бс'!M230</f>
        <v>0</v>
      </c>
      <c r="H230" s="123"/>
      <c r="I230" s="125"/>
      <c r="T230" s="353"/>
    </row>
    <row r="231" spans="1:20" ht="12.75" customHeight="1" hidden="1">
      <c r="A231" s="256"/>
      <c r="B231" s="8" t="s">
        <v>44</v>
      </c>
      <c r="C231" s="255">
        <v>1170</v>
      </c>
      <c r="D231" s="255" t="s">
        <v>15</v>
      </c>
      <c r="E231" s="52"/>
      <c r="F231" s="478">
        <f>'[6]бс'!L231</f>
        <v>0</v>
      </c>
      <c r="G231" s="156"/>
      <c r="H231" s="124"/>
      <c r="I231" s="120"/>
      <c r="T231" s="353"/>
    </row>
    <row r="232" spans="1:20" ht="12.75" customHeight="1" hidden="1">
      <c r="A232" s="256"/>
      <c r="B232" s="7"/>
      <c r="C232" s="257">
        <v>1171</v>
      </c>
      <c r="D232" s="257" t="s">
        <v>31</v>
      </c>
      <c r="E232" s="52"/>
      <c r="F232" s="479">
        <f>'[6]бс'!L232</f>
        <v>0</v>
      </c>
      <c r="G232" s="160">
        <f>'[6]бс'!M232</f>
        <v>0</v>
      </c>
      <c r="H232" s="123"/>
      <c r="I232" s="125"/>
      <c r="T232" s="353"/>
    </row>
    <row r="233" spans="1:20" ht="12.75" customHeight="1" hidden="1">
      <c r="A233" s="256"/>
      <c r="B233" s="8" t="s">
        <v>45</v>
      </c>
      <c r="C233" s="255">
        <v>1180</v>
      </c>
      <c r="D233" s="255" t="s">
        <v>15</v>
      </c>
      <c r="E233" s="52"/>
      <c r="F233" s="478">
        <f>'[6]бс'!L233</f>
        <v>0</v>
      </c>
      <c r="G233" s="156"/>
      <c r="H233" s="124"/>
      <c r="I233" s="120"/>
      <c r="T233" s="353"/>
    </row>
    <row r="234" spans="1:20" ht="12.75" customHeight="1" hidden="1">
      <c r="A234" s="256"/>
      <c r="B234" s="7"/>
      <c r="C234" s="257">
        <v>1181</v>
      </c>
      <c r="D234" s="257" t="s">
        <v>31</v>
      </c>
      <c r="E234" s="52"/>
      <c r="F234" s="479">
        <f>'[6]бс'!L234</f>
        <v>0</v>
      </c>
      <c r="G234" s="160">
        <f>'[6]бс'!M234</f>
        <v>0</v>
      </c>
      <c r="H234" s="123"/>
      <c r="I234" s="125"/>
      <c r="T234" s="353"/>
    </row>
    <row r="235" spans="1:20" ht="12.75" customHeight="1" hidden="1">
      <c r="A235" s="256"/>
      <c r="B235" s="8" t="s">
        <v>46</v>
      </c>
      <c r="C235" s="255">
        <v>1190</v>
      </c>
      <c r="D235" s="255" t="s">
        <v>15</v>
      </c>
      <c r="E235" s="52"/>
      <c r="F235" s="478">
        <f>'[6]бс'!L235</f>
        <v>0</v>
      </c>
      <c r="G235" s="156"/>
      <c r="H235" s="124"/>
      <c r="I235" s="120"/>
      <c r="T235" s="353"/>
    </row>
    <row r="236" spans="1:20" ht="12.75" customHeight="1" hidden="1">
      <c r="A236" s="256"/>
      <c r="B236" s="7"/>
      <c r="C236" s="257">
        <v>1191</v>
      </c>
      <c r="D236" s="257" t="s">
        <v>31</v>
      </c>
      <c r="E236" s="52"/>
      <c r="F236" s="479">
        <f>'[6]бс'!L236</f>
        <v>0</v>
      </c>
      <c r="G236" s="160">
        <f>'[6]бс'!M236</f>
        <v>0</v>
      </c>
      <c r="H236" s="123"/>
      <c r="I236" s="125"/>
      <c r="T236" s="353"/>
    </row>
    <row r="237" spans="1:20" ht="12.75" customHeight="1" hidden="1">
      <c r="A237" s="254">
        <v>3</v>
      </c>
      <c r="B237" s="12" t="s">
        <v>47</v>
      </c>
      <c r="C237" s="9">
        <v>1200</v>
      </c>
      <c r="D237" s="255" t="s">
        <v>15</v>
      </c>
      <c r="E237" s="52"/>
      <c r="F237" s="476">
        <f>'[6]бс'!L237</f>
        <v>0</v>
      </c>
      <c r="G237" s="139"/>
      <c r="H237" s="78"/>
      <c r="I237" s="140"/>
      <c r="T237" s="353"/>
    </row>
    <row r="238" spans="1:20" ht="12.75" customHeight="1" hidden="1">
      <c r="A238" s="256"/>
      <c r="B238" s="10"/>
      <c r="C238" s="11">
        <v>1201</v>
      </c>
      <c r="D238" s="257" t="s">
        <v>31</v>
      </c>
      <c r="E238" s="52"/>
      <c r="F238" s="477">
        <f>'[6]бс'!L238</f>
        <v>0</v>
      </c>
      <c r="G238" s="83">
        <f>'[6]бс'!M238</f>
        <v>0</v>
      </c>
      <c r="H238" s="81"/>
      <c r="I238" s="82"/>
      <c r="T238" s="353"/>
    </row>
    <row r="239" spans="1:20" s="385" customFormat="1" ht="12.75" customHeight="1" hidden="1">
      <c r="A239" s="366"/>
      <c r="B239" s="164"/>
      <c r="C239" s="367"/>
      <c r="D239" s="368"/>
      <c r="E239" s="369"/>
      <c r="F239" s="498"/>
      <c r="G239" s="168"/>
      <c r="H239" s="1150"/>
      <c r="I239" s="1151"/>
      <c r="J239"/>
      <c r="K239"/>
      <c r="L239"/>
      <c r="M239"/>
      <c r="N239"/>
      <c r="O239"/>
      <c r="P239"/>
      <c r="Q239"/>
      <c r="R239"/>
      <c r="S239"/>
      <c r="T239" s="353"/>
    </row>
    <row r="240" spans="1:20" s="385" customFormat="1" ht="12.75" customHeight="1" hidden="1">
      <c r="A240" s="372"/>
      <c r="B240" s="170"/>
      <c r="C240" s="373"/>
      <c r="D240" s="374"/>
      <c r="E240" s="369"/>
      <c r="F240" s="499"/>
      <c r="G240" s="173"/>
      <c r="H240" s="1150"/>
      <c r="I240" s="1151"/>
      <c r="J240"/>
      <c r="K240"/>
      <c r="L240"/>
      <c r="M240"/>
      <c r="N240"/>
      <c r="O240"/>
      <c r="P240"/>
      <c r="Q240"/>
      <c r="R240"/>
      <c r="S240"/>
      <c r="T240" s="353"/>
    </row>
    <row r="241" spans="1:20" s="249" customFormat="1" ht="12.75" customHeight="1" hidden="1">
      <c r="A241" s="266">
        <v>5</v>
      </c>
      <c r="B241" s="163" t="s">
        <v>48</v>
      </c>
      <c r="C241" s="266">
        <v>1210</v>
      </c>
      <c r="D241" s="266" t="s">
        <v>19</v>
      </c>
      <c r="E241" s="119"/>
      <c r="F241" s="475">
        <f>SUM(F242:F245)</f>
        <v>0</v>
      </c>
      <c r="G241" s="69">
        <f>SUM(G242:G245)</f>
        <v>0</v>
      </c>
      <c r="H241" s="70">
        <f>SUM(H242:H245)</f>
        <v>0</v>
      </c>
      <c r="I241" s="71">
        <f>SUM(I242:I245)</f>
        <v>0</v>
      </c>
      <c r="J241"/>
      <c r="K241"/>
      <c r="L241"/>
      <c r="M241"/>
      <c r="N241"/>
      <c r="O241"/>
      <c r="P241"/>
      <c r="Q241"/>
      <c r="R241"/>
      <c r="S241"/>
      <c r="T241" s="353"/>
    </row>
    <row r="242" spans="1:20" ht="12.75" customHeight="1" hidden="1">
      <c r="A242" s="267"/>
      <c r="B242" s="909"/>
      <c r="C242" s="268"/>
      <c r="D242" s="268"/>
      <c r="E242" s="52"/>
      <c r="F242" s="500"/>
      <c r="G242" s="422"/>
      <c r="H242" s="95"/>
      <c r="I242" s="96"/>
      <c r="T242" s="353"/>
    </row>
    <row r="243" spans="1:20" ht="12.75" customHeight="1" hidden="1">
      <c r="A243" s="267"/>
      <c r="B243" s="909"/>
      <c r="C243" s="268"/>
      <c r="D243" s="268"/>
      <c r="E243" s="52"/>
      <c r="F243" s="500"/>
      <c r="G243" s="422"/>
      <c r="H243" s="95"/>
      <c r="I243" s="96"/>
      <c r="T243" s="353"/>
    </row>
    <row r="244" spans="1:20" ht="12.75" customHeight="1" hidden="1">
      <c r="A244" s="267"/>
      <c r="B244" s="909"/>
      <c r="C244" s="268"/>
      <c r="D244" s="268"/>
      <c r="E244" s="52"/>
      <c r="F244" s="500"/>
      <c r="G244" s="422"/>
      <c r="H244" s="95"/>
      <c r="I244" s="96"/>
      <c r="T244" s="353"/>
    </row>
    <row r="245" spans="1:20" ht="13.5" customHeight="1" hidden="1" thickBot="1">
      <c r="A245" s="267"/>
      <c r="B245" s="909"/>
      <c r="C245" s="268">
        <v>1201</v>
      </c>
      <c r="D245" s="268"/>
      <c r="E245" s="52"/>
      <c r="F245" s="500"/>
      <c r="G245" s="422"/>
      <c r="H245" s="95"/>
      <c r="I245" s="96"/>
      <c r="T245" s="353"/>
    </row>
    <row r="246" spans="1:20" ht="15.75" customHeight="1" hidden="1" thickBot="1">
      <c r="A246" s="269"/>
      <c r="B246" s="179" t="s">
        <v>136</v>
      </c>
      <c r="C246" s="270">
        <v>1220</v>
      </c>
      <c r="D246" s="271" t="s">
        <v>19</v>
      </c>
      <c r="E246" s="119"/>
      <c r="F246" s="471"/>
      <c r="G246" s="73">
        <f>G241+G238+G220+G210</f>
        <v>0</v>
      </c>
      <c r="H246" s="147"/>
      <c r="I246" s="472">
        <f>I241+I238+I220+I210</f>
        <v>0</v>
      </c>
      <c r="T246" s="353"/>
    </row>
    <row r="247" spans="1:20" ht="12.75" customHeight="1" hidden="1">
      <c r="A247" s="256" t="s">
        <v>26</v>
      </c>
      <c r="B247" s="8" t="s">
        <v>50</v>
      </c>
      <c r="C247" s="255">
        <v>1230</v>
      </c>
      <c r="D247" s="255" t="s">
        <v>15</v>
      </c>
      <c r="E247" s="52"/>
      <c r="F247" s="501">
        <f>'[6]бс'!L247</f>
        <v>0</v>
      </c>
      <c r="G247" s="156"/>
      <c r="H247" s="200"/>
      <c r="I247" s="120"/>
      <c r="T247" s="353"/>
    </row>
    <row r="248" spans="1:20" ht="12.75" customHeight="1" hidden="1">
      <c r="A248" s="256"/>
      <c r="B248" s="7"/>
      <c r="C248" s="257">
        <v>1231</v>
      </c>
      <c r="D248" s="257" t="s">
        <v>31</v>
      </c>
      <c r="E248" s="52"/>
      <c r="F248" s="502">
        <f>'[6]бс'!L248</f>
        <v>0</v>
      </c>
      <c r="G248" s="503">
        <f>'[6]бс'!M248</f>
        <v>0</v>
      </c>
      <c r="H248" s="483"/>
      <c r="I248" s="484"/>
      <c r="T248" s="353"/>
    </row>
    <row r="249" spans="1:20" s="253" customFormat="1" ht="15.75" customHeight="1" hidden="1">
      <c r="A249" s="87"/>
      <c r="B249" s="13" t="s">
        <v>171</v>
      </c>
      <c r="C249" s="74"/>
      <c r="D249" s="88"/>
      <c r="E249" s="74"/>
      <c r="F249" s="495">
        <f>'[6]бс'!L249</f>
        <v>0</v>
      </c>
      <c r="G249" s="348">
        <f>'[6]бс'!M249</f>
        <v>0</v>
      </c>
      <c r="H249" s="74"/>
      <c r="I249" s="473"/>
      <c r="J249"/>
      <c r="K249"/>
      <c r="L249"/>
      <c r="M249"/>
      <c r="N249"/>
      <c r="O249"/>
      <c r="P249"/>
      <c r="Q249"/>
      <c r="R249"/>
      <c r="S249"/>
      <c r="T249" s="350"/>
    </row>
    <row r="250" spans="1:20" ht="38.25" customHeight="1" hidden="1">
      <c r="A250" s="272">
        <v>1</v>
      </c>
      <c r="B250" s="14" t="s">
        <v>51</v>
      </c>
      <c r="C250" s="273">
        <v>1240</v>
      </c>
      <c r="D250" s="273" t="s">
        <v>15</v>
      </c>
      <c r="E250" s="52"/>
      <c r="F250" s="474">
        <f>'[6]бс'!L250</f>
        <v>0</v>
      </c>
      <c r="G250" s="91">
        <f>'[6]бс'!M250</f>
        <v>0</v>
      </c>
      <c r="H250" s="89"/>
      <c r="I250" s="90"/>
      <c r="T250" s="353"/>
    </row>
    <row r="251" spans="1:20" ht="12.75" customHeight="1" hidden="1">
      <c r="A251" s="267">
        <v>2</v>
      </c>
      <c r="B251" s="15" t="s">
        <v>52</v>
      </c>
      <c r="C251" s="267">
        <v>1250</v>
      </c>
      <c r="D251" s="267" t="s">
        <v>15</v>
      </c>
      <c r="E251" s="52"/>
      <c r="F251" s="475">
        <f>'[6]бс'!L251</f>
        <v>0</v>
      </c>
      <c r="G251" s="69">
        <f>'[6]бс'!M251</f>
        <v>0</v>
      </c>
      <c r="H251" s="66"/>
      <c r="I251" s="67"/>
      <c r="T251" s="353"/>
    </row>
    <row r="252" spans="1:20" ht="12.75" customHeight="1" hidden="1">
      <c r="A252" s="273">
        <v>3</v>
      </c>
      <c r="B252" s="16" t="s">
        <v>53</v>
      </c>
      <c r="C252" s="273">
        <v>1260</v>
      </c>
      <c r="D252" s="273" t="s">
        <v>31</v>
      </c>
      <c r="E252" s="52"/>
      <c r="F252" s="475">
        <f>'[6]бс'!L252</f>
        <v>0</v>
      </c>
      <c r="G252" s="69">
        <f>'[6]бс'!M252</f>
        <v>0</v>
      </c>
      <c r="H252" s="66"/>
      <c r="I252" s="67"/>
      <c r="T252" s="353"/>
    </row>
    <row r="253" spans="1:20" ht="12.75" customHeight="1" hidden="1">
      <c r="A253" s="273">
        <v>4</v>
      </c>
      <c r="B253" s="16" t="s">
        <v>54</v>
      </c>
      <c r="C253" s="273">
        <v>1270</v>
      </c>
      <c r="D253" s="273" t="s">
        <v>19</v>
      </c>
      <c r="E253" s="52"/>
      <c r="F253" s="475">
        <f>'[6]бс'!L253</f>
        <v>0</v>
      </c>
      <c r="G253" s="69">
        <f>'[6]бс'!M253</f>
        <v>0</v>
      </c>
      <c r="H253" s="66"/>
      <c r="I253" s="67"/>
      <c r="T253" s="353"/>
    </row>
    <row r="254" spans="1:20" ht="12.75" customHeight="1" hidden="1">
      <c r="A254" s="274">
        <v>5</v>
      </c>
      <c r="B254" s="175" t="s">
        <v>48</v>
      </c>
      <c r="C254" s="248">
        <v>1280</v>
      </c>
      <c r="D254" s="248" t="s">
        <v>19</v>
      </c>
      <c r="E254" s="119"/>
      <c r="F254" s="475">
        <f>SUM(F255:F256)</f>
        <v>0</v>
      </c>
      <c r="G254" s="69">
        <f>SUM(G255:G256)</f>
        <v>0</v>
      </c>
      <c r="H254" s="70">
        <f>SUM(H255:H256)</f>
        <v>0</v>
      </c>
      <c r="I254" s="71">
        <f>SUM(I255:I256)</f>
        <v>0</v>
      </c>
      <c r="T254" s="353"/>
    </row>
    <row r="255" spans="1:20" ht="23.25" customHeight="1" hidden="1">
      <c r="A255" s="275"/>
      <c r="B255" s="177" t="s">
        <v>55</v>
      </c>
      <c r="C255" s="276">
        <v>1281</v>
      </c>
      <c r="D255" s="277" t="s">
        <v>56</v>
      </c>
      <c r="E255" s="94"/>
      <c r="F255" s="504">
        <f>'[6]бс'!L255</f>
        <v>0</v>
      </c>
      <c r="G255" s="433">
        <f>'[6]бс'!M255</f>
        <v>0</v>
      </c>
      <c r="H255" s="141"/>
      <c r="I255" s="142"/>
      <c r="T255" s="353"/>
    </row>
    <row r="256" spans="1:20" ht="13.5" customHeight="1" hidden="1" thickBot="1">
      <c r="A256" s="256"/>
      <c r="B256" s="176" t="s">
        <v>57</v>
      </c>
      <c r="C256" s="278">
        <v>1282</v>
      </c>
      <c r="D256" s="279" t="s">
        <v>56</v>
      </c>
      <c r="E256" s="94"/>
      <c r="F256" s="505">
        <f>'[6]бс'!L256</f>
        <v>0</v>
      </c>
      <c r="G256" s="436">
        <f>'[6]бс'!M256</f>
        <v>0</v>
      </c>
      <c r="H256" s="143"/>
      <c r="I256" s="144"/>
      <c r="T256" s="353"/>
    </row>
    <row r="257" spans="1:20" ht="15.75" customHeight="1" hidden="1" thickBot="1">
      <c r="A257" s="269"/>
      <c r="B257" s="179" t="s">
        <v>137</v>
      </c>
      <c r="C257" s="270">
        <v>1290</v>
      </c>
      <c r="D257" s="271" t="s">
        <v>19</v>
      </c>
      <c r="E257" s="119"/>
      <c r="F257" s="485"/>
      <c r="G257" s="486">
        <f>SUM(G250:G254)</f>
        <v>0</v>
      </c>
      <c r="H257" s="487"/>
      <c r="I257" s="488">
        <f>SUM(I250:I254)</f>
        <v>0</v>
      </c>
      <c r="T257" s="353"/>
    </row>
    <row r="258" spans="1:20" s="253" customFormat="1" ht="45" customHeight="1" hidden="1">
      <c r="A258" s="87"/>
      <c r="B258" s="178" t="s">
        <v>138</v>
      </c>
      <c r="C258" s="74"/>
      <c r="D258" s="88"/>
      <c r="E258" s="74"/>
      <c r="F258" s="495"/>
      <c r="G258" s="348"/>
      <c r="H258" s="74"/>
      <c r="I258" s="473"/>
      <c r="J258"/>
      <c r="K258"/>
      <c r="L258"/>
      <c r="M258"/>
      <c r="N258"/>
      <c r="O258"/>
      <c r="P258"/>
      <c r="Q258"/>
      <c r="R258"/>
      <c r="S258"/>
      <c r="T258" s="350"/>
    </row>
    <row r="259" spans="1:20" ht="12.75" customHeight="1" hidden="1">
      <c r="A259" s="280">
        <v>1</v>
      </c>
      <c r="B259" s="281" t="s">
        <v>60</v>
      </c>
      <c r="C259" s="282">
        <v>1300</v>
      </c>
      <c r="D259" s="266" t="s">
        <v>15</v>
      </c>
      <c r="E259" s="119"/>
      <c r="F259" s="474">
        <f>SUM(F260:F261)</f>
        <v>0</v>
      </c>
      <c r="G259" s="91">
        <f>SUM(G260:G261)</f>
        <v>0</v>
      </c>
      <c r="H259" s="76">
        <f>SUM(H260:H261)</f>
        <v>0</v>
      </c>
      <c r="I259" s="92">
        <f>SUM(I260:I261)</f>
        <v>0</v>
      </c>
      <c r="T259" s="353"/>
    </row>
    <row r="260" spans="1:20" ht="12.75" customHeight="1" hidden="1">
      <c r="A260" s="256"/>
      <c r="B260" s="283" t="s">
        <v>61</v>
      </c>
      <c r="C260" s="284">
        <v>1301</v>
      </c>
      <c r="D260" s="285" t="s">
        <v>15</v>
      </c>
      <c r="E260" s="94"/>
      <c r="F260" s="505">
        <f>'[6]бс'!L260</f>
        <v>0</v>
      </c>
      <c r="G260" s="436">
        <f>'[6]бс'!M260</f>
        <v>0</v>
      </c>
      <c r="H260" s="143"/>
      <c r="I260" s="144"/>
      <c r="T260" s="353"/>
    </row>
    <row r="261" spans="1:20" ht="12.75" customHeight="1" hidden="1">
      <c r="A261" s="256"/>
      <c r="B261" s="286" t="s">
        <v>62</v>
      </c>
      <c r="C261" s="284">
        <v>1302</v>
      </c>
      <c r="D261" s="285" t="s">
        <v>15</v>
      </c>
      <c r="E261" s="94"/>
      <c r="F261" s="505">
        <f>'[6]бс'!L261</f>
        <v>0</v>
      </c>
      <c r="G261" s="436">
        <f>'[6]бс'!M261</f>
        <v>0</v>
      </c>
      <c r="H261" s="143"/>
      <c r="I261" s="144"/>
      <c r="T261" s="353"/>
    </row>
    <row r="262" spans="1:20" ht="12.75" customHeight="1" hidden="1">
      <c r="A262" s="237">
        <v>2</v>
      </c>
      <c r="B262" s="287" t="s">
        <v>63</v>
      </c>
      <c r="C262" s="288">
        <v>1310</v>
      </c>
      <c r="D262" s="273" t="s">
        <v>15</v>
      </c>
      <c r="E262" s="52"/>
      <c r="F262" s="475">
        <f>'[6]бс'!L262</f>
        <v>0</v>
      </c>
      <c r="G262" s="69">
        <f>'[6]бс'!M262</f>
        <v>0</v>
      </c>
      <c r="H262" s="66"/>
      <c r="I262" s="67"/>
      <c r="T262" s="353"/>
    </row>
    <row r="263" spans="1:20" ht="12.75" customHeight="1" hidden="1">
      <c r="A263" s="17">
        <v>3</v>
      </c>
      <c r="B263" s="287" t="s">
        <v>64</v>
      </c>
      <c r="C263" s="250">
        <v>1320</v>
      </c>
      <c r="D263" s="273" t="s">
        <v>15</v>
      </c>
      <c r="E263" s="52"/>
      <c r="F263" s="475">
        <f>'[6]бс'!L263</f>
        <v>0</v>
      </c>
      <c r="G263" s="69">
        <f>'[6]бс'!M263</f>
        <v>0</v>
      </c>
      <c r="H263" s="66"/>
      <c r="I263" s="67"/>
      <c r="T263" s="353"/>
    </row>
    <row r="264" spans="1:20" ht="12.75" customHeight="1" hidden="1">
      <c r="A264" s="254">
        <v>4</v>
      </c>
      <c r="B264" s="287" t="s">
        <v>65</v>
      </c>
      <c r="C264" s="289">
        <v>1330</v>
      </c>
      <c r="D264" s="273" t="s">
        <v>15</v>
      </c>
      <c r="E264" s="52"/>
      <c r="F264" s="475">
        <f>'[6]бс'!L264</f>
        <v>0</v>
      </c>
      <c r="G264" s="69">
        <f>'[6]бс'!M264</f>
        <v>0</v>
      </c>
      <c r="H264" s="66"/>
      <c r="I264" s="67"/>
      <c r="T264" s="353"/>
    </row>
    <row r="265" spans="1:20" ht="12.75" customHeight="1" hidden="1">
      <c r="A265" s="254">
        <v>5</v>
      </c>
      <c r="B265" s="290" t="s">
        <v>66</v>
      </c>
      <c r="C265" s="273">
        <v>1340</v>
      </c>
      <c r="D265" s="273" t="s">
        <v>15</v>
      </c>
      <c r="E265" s="52"/>
      <c r="F265" s="475">
        <f>'[6]бс'!L265</f>
        <v>0</v>
      </c>
      <c r="G265" s="69">
        <f>'[6]бс'!M265</f>
        <v>0</v>
      </c>
      <c r="H265" s="66"/>
      <c r="I265" s="67"/>
      <c r="T265" s="353"/>
    </row>
    <row r="266" spans="1:20" ht="12.75" customHeight="1" hidden="1">
      <c r="A266" s="237">
        <v>6</v>
      </c>
      <c r="B266" s="291" t="s">
        <v>67</v>
      </c>
      <c r="C266" s="18">
        <v>1350</v>
      </c>
      <c r="D266" s="275" t="s">
        <v>15</v>
      </c>
      <c r="E266" s="52"/>
      <c r="F266" s="475">
        <f>'[6]бс'!L266</f>
        <v>0</v>
      </c>
      <c r="G266" s="69">
        <f>'[6]бс'!M266</f>
        <v>0</v>
      </c>
      <c r="H266" s="66"/>
      <c r="I266" s="67"/>
      <c r="T266" s="353"/>
    </row>
    <row r="267" spans="1:20" ht="25.5" customHeight="1" hidden="1">
      <c r="A267" s="145"/>
      <c r="B267" s="292" t="s">
        <v>68</v>
      </c>
      <c r="C267" s="146">
        <v>1351</v>
      </c>
      <c r="D267" s="285" t="s">
        <v>69</v>
      </c>
      <c r="E267" s="94"/>
      <c r="F267" s="505">
        <f>'[6]бс'!L267</f>
        <v>0</v>
      </c>
      <c r="G267" s="436">
        <f>'[6]бс'!M267</f>
        <v>0</v>
      </c>
      <c r="H267" s="143"/>
      <c r="I267" s="144"/>
      <c r="T267" s="353"/>
    </row>
    <row r="268" spans="1:20" ht="12.75" customHeight="1" hidden="1">
      <c r="A268" s="293">
        <v>7</v>
      </c>
      <c r="B268" s="281" t="s">
        <v>70</v>
      </c>
      <c r="C268" s="294">
        <v>1360</v>
      </c>
      <c r="D268" s="248" t="s">
        <v>71</v>
      </c>
      <c r="E268" s="119"/>
      <c r="F268" s="475">
        <f>SUM(F269:F273)</f>
        <v>0</v>
      </c>
      <c r="G268" s="69">
        <f>SUM(G269:G273)</f>
        <v>0</v>
      </c>
      <c r="H268" s="70">
        <f>SUM(H269:H273)</f>
        <v>0</v>
      </c>
      <c r="I268" s="71">
        <f>SUM(I269:I273)</f>
        <v>0</v>
      </c>
      <c r="T268" s="353"/>
    </row>
    <row r="269" spans="1:20" ht="12.75" customHeight="1" hidden="1">
      <c r="A269" s="254"/>
      <c r="B269" s="295" t="s">
        <v>72</v>
      </c>
      <c r="C269" s="296">
        <v>1361</v>
      </c>
      <c r="D269" s="285" t="s">
        <v>71</v>
      </c>
      <c r="E269" s="94"/>
      <c r="F269" s="505">
        <f>'[6]бс'!L269</f>
        <v>0</v>
      </c>
      <c r="G269" s="436">
        <f>'[6]бс'!M269</f>
        <v>0</v>
      </c>
      <c r="H269" s="143"/>
      <c r="I269" s="144"/>
      <c r="T269" s="353"/>
    </row>
    <row r="270" spans="1:20" ht="12.75" customHeight="1" hidden="1">
      <c r="A270" s="256"/>
      <c r="B270" s="279" t="s">
        <v>73</v>
      </c>
      <c r="C270" s="296">
        <v>1362</v>
      </c>
      <c r="D270" s="285" t="s">
        <v>71</v>
      </c>
      <c r="E270" s="94"/>
      <c r="F270" s="505">
        <f>'[6]бс'!L270</f>
        <v>0</v>
      </c>
      <c r="G270" s="436">
        <f>'[6]бс'!M270</f>
        <v>0</v>
      </c>
      <c r="H270" s="143"/>
      <c r="I270" s="144"/>
      <c r="T270" s="353"/>
    </row>
    <row r="271" spans="1:20" ht="12.75" customHeight="1" hidden="1">
      <c r="A271" s="256"/>
      <c r="B271" s="285" t="s">
        <v>74</v>
      </c>
      <c r="C271" s="296">
        <v>1362</v>
      </c>
      <c r="D271" s="285" t="s">
        <v>71</v>
      </c>
      <c r="E271" s="94"/>
      <c r="F271" s="505">
        <f>'[6]бс'!L271</f>
        <v>0</v>
      </c>
      <c r="G271" s="436">
        <f>'[6]бс'!M271</f>
        <v>0</v>
      </c>
      <c r="H271" s="143"/>
      <c r="I271" s="144"/>
      <c r="T271" s="353"/>
    </row>
    <row r="272" spans="1:20" ht="12.75" customHeight="1" hidden="1">
      <c r="A272" s="239"/>
      <c r="B272" s="285" t="s">
        <v>75</v>
      </c>
      <c r="C272" s="285">
        <v>1364</v>
      </c>
      <c r="D272" s="285" t="s">
        <v>71</v>
      </c>
      <c r="E272" s="94"/>
      <c r="F272" s="505">
        <f>'[6]бс'!L272</f>
        <v>0</v>
      </c>
      <c r="G272" s="436">
        <f>'[6]бс'!M272</f>
        <v>0</v>
      </c>
      <c r="H272" s="143"/>
      <c r="I272" s="144"/>
      <c r="T272" s="353"/>
    </row>
    <row r="273" spans="1:20" ht="12.75" customHeight="1" hidden="1">
      <c r="A273" s="239"/>
      <c r="B273" s="285" t="s">
        <v>76</v>
      </c>
      <c r="C273" s="285">
        <v>1365</v>
      </c>
      <c r="D273" s="285" t="s">
        <v>71</v>
      </c>
      <c r="E273" s="94"/>
      <c r="F273" s="505">
        <f>'[6]бс'!L273</f>
        <v>0</v>
      </c>
      <c r="G273" s="436">
        <f>'[6]бс'!M273</f>
        <v>0</v>
      </c>
      <c r="H273" s="143"/>
      <c r="I273" s="144"/>
      <c r="T273" s="353"/>
    </row>
    <row r="274" spans="1:20" ht="12.75" customHeight="1" hidden="1">
      <c r="A274" s="297">
        <v>8</v>
      </c>
      <c r="B274" s="298" t="s">
        <v>77</v>
      </c>
      <c r="C274" s="255">
        <v>1370</v>
      </c>
      <c r="D274" s="255" t="s">
        <v>15</v>
      </c>
      <c r="E274" s="181"/>
      <c r="F274" s="506">
        <f>'[6]бс'!L274</f>
        <v>0</v>
      </c>
      <c r="G274" s="439"/>
      <c r="H274" s="182"/>
      <c r="I274" s="183"/>
      <c r="T274" s="353"/>
    </row>
    <row r="275" spans="1:20" ht="12.75" customHeight="1" hidden="1">
      <c r="A275" s="299"/>
      <c r="B275" s="240"/>
      <c r="C275" s="267">
        <v>1371</v>
      </c>
      <c r="D275" s="267" t="s">
        <v>78</v>
      </c>
      <c r="E275" s="52"/>
      <c r="F275" s="475">
        <f>'[6]бс'!L275</f>
        <v>0</v>
      </c>
      <c r="G275" s="69">
        <f>'[6]бс'!M275</f>
        <v>0</v>
      </c>
      <c r="H275" s="66"/>
      <c r="I275" s="67"/>
      <c r="T275" s="353"/>
    </row>
    <row r="276" spans="1:20" s="385" customFormat="1" ht="12.75" customHeight="1" hidden="1">
      <c r="A276" s="375">
        <v>9</v>
      </c>
      <c r="B276" s="301" t="s">
        <v>79</v>
      </c>
      <c r="C276" s="376"/>
      <c r="D276" s="377"/>
      <c r="E276" s="378"/>
      <c r="F276" s="507"/>
      <c r="G276" s="186"/>
      <c r="H276" s="1150"/>
      <c r="I276" s="1151"/>
      <c r="J276"/>
      <c r="K276"/>
      <c r="L276"/>
      <c r="M276"/>
      <c r="N276"/>
      <c r="O276"/>
      <c r="P276"/>
      <c r="Q276"/>
      <c r="R276"/>
      <c r="S276"/>
      <c r="T276" s="353"/>
    </row>
    <row r="277" spans="1:20" ht="12.75" customHeight="1" hidden="1">
      <c r="A277" s="237">
        <v>9</v>
      </c>
      <c r="B277" s="287" t="s">
        <v>81</v>
      </c>
      <c r="C277" s="273">
        <v>1380</v>
      </c>
      <c r="D277" s="273" t="s">
        <v>15</v>
      </c>
      <c r="E277" s="97"/>
      <c r="F277" s="508">
        <f>'[6]бс'!L277</f>
        <v>0</v>
      </c>
      <c r="G277" s="442">
        <f>'[6]бс'!M277</f>
        <v>0</v>
      </c>
      <c r="H277" s="93"/>
      <c r="I277" s="98"/>
      <c r="T277" s="353"/>
    </row>
    <row r="278" spans="1:20" ht="12.75" customHeight="1" hidden="1">
      <c r="A278" s="266">
        <v>11</v>
      </c>
      <c r="B278" s="163" t="s">
        <v>48</v>
      </c>
      <c r="C278" s="266">
        <v>1390</v>
      </c>
      <c r="D278" s="266" t="s">
        <v>19</v>
      </c>
      <c r="E278" s="119"/>
      <c r="F278" s="475">
        <f>SUM(F279:F282)</f>
        <v>0</v>
      </c>
      <c r="G278" s="69">
        <f>SUM(G279:G282)</f>
        <v>0</v>
      </c>
      <c r="H278" s="70">
        <f>SUM(H279:H282)</f>
        <v>0</v>
      </c>
      <c r="I278" s="71">
        <f>SUM(I279:I282)</f>
        <v>0</v>
      </c>
      <c r="T278" s="353"/>
    </row>
    <row r="279" spans="1:20" ht="12.75" customHeight="1" hidden="1">
      <c r="A279" s="267"/>
      <c r="B279" s="909"/>
      <c r="C279" s="268"/>
      <c r="D279" s="268"/>
      <c r="E279" s="52"/>
      <c r="F279" s="500">
        <f>'[6]бс'!L279</f>
        <v>0</v>
      </c>
      <c r="G279" s="422">
        <f>'[6]бс'!M279</f>
        <v>0</v>
      </c>
      <c r="H279" s="95"/>
      <c r="I279" s="96"/>
      <c r="T279" s="353"/>
    </row>
    <row r="280" spans="1:20" ht="12.75" customHeight="1" hidden="1">
      <c r="A280" s="267"/>
      <c r="B280" s="909"/>
      <c r="C280" s="268"/>
      <c r="D280" s="268"/>
      <c r="E280" s="52"/>
      <c r="F280" s="500">
        <f>'[6]бс'!L280</f>
        <v>0</v>
      </c>
      <c r="G280" s="422">
        <f>'[6]бс'!M280</f>
        <v>0</v>
      </c>
      <c r="H280" s="95"/>
      <c r="I280" s="96"/>
      <c r="T280" s="353"/>
    </row>
    <row r="281" spans="1:20" ht="12.75" customHeight="1" hidden="1">
      <c r="A281" s="267"/>
      <c r="B281" s="909"/>
      <c r="C281" s="268"/>
      <c r="D281" s="268"/>
      <c r="E281" s="52"/>
      <c r="F281" s="500">
        <f>'[6]бс'!L281</f>
        <v>0</v>
      </c>
      <c r="G281" s="422">
        <f>'[6]бс'!M281</f>
        <v>0</v>
      </c>
      <c r="H281" s="95"/>
      <c r="I281" s="96"/>
      <c r="T281" s="353"/>
    </row>
    <row r="282" spans="1:20" ht="13.5" customHeight="1" hidden="1" thickBot="1">
      <c r="A282" s="267"/>
      <c r="B282" s="909"/>
      <c r="C282" s="268"/>
      <c r="D282" s="268"/>
      <c r="E282" s="52"/>
      <c r="F282" s="500">
        <f>'[6]бс'!L282</f>
        <v>0</v>
      </c>
      <c r="G282" s="422">
        <f>'[6]бс'!M282</f>
        <v>0</v>
      </c>
      <c r="H282" s="95"/>
      <c r="I282" s="96"/>
      <c r="T282" s="353"/>
    </row>
    <row r="283" spans="1:20" ht="15.75" customHeight="1" hidden="1" thickBot="1">
      <c r="A283" s="269"/>
      <c r="B283" s="179" t="s">
        <v>139</v>
      </c>
      <c r="C283" s="270">
        <v>1400</v>
      </c>
      <c r="D283" s="271" t="s">
        <v>19</v>
      </c>
      <c r="E283" s="119"/>
      <c r="F283" s="471"/>
      <c r="G283" s="73">
        <f>SUM(G274:G278)+G268+SUM(G262:G266)+G259</f>
        <v>0</v>
      </c>
      <c r="H283" s="180"/>
      <c r="I283" s="472">
        <f>SUM(I274:I278)+I268+SUM(I262:I266)+I259</f>
        <v>0</v>
      </c>
      <c r="T283" s="353"/>
    </row>
    <row r="284" spans="1:20" s="236" customFormat="1" ht="12.75" customHeight="1" hidden="1">
      <c r="A284" s="304" t="s">
        <v>26</v>
      </c>
      <c r="B284" s="305" t="s">
        <v>79</v>
      </c>
      <c r="C284" s="306">
        <v>1410</v>
      </c>
      <c r="D284" s="242" t="s">
        <v>80</v>
      </c>
      <c r="E284" s="74"/>
      <c r="F284" s="509">
        <f>'[6]бс'!L284</f>
        <v>0</v>
      </c>
      <c r="G284" s="510">
        <f>'[6]бс'!M284</f>
        <v>0</v>
      </c>
      <c r="H284" s="489"/>
      <c r="I284" s="490"/>
      <c r="J284"/>
      <c r="K284"/>
      <c r="L284"/>
      <c r="M284"/>
      <c r="N284"/>
      <c r="O284"/>
      <c r="P284"/>
      <c r="Q284"/>
      <c r="R284"/>
      <c r="S284"/>
      <c r="T284" s="353"/>
    </row>
    <row r="285" spans="1:20" s="253" customFormat="1" ht="15" customHeight="1" hidden="1">
      <c r="A285" s="251"/>
      <c r="B285" s="4" t="s">
        <v>140</v>
      </c>
      <c r="C285" s="250"/>
      <c r="D285" s="250"/>
      <c r="E285" s="74"/>
      <c r="F285" s="495"/>
      <c r="G285" s="348"/>
      <c r="H285" s="74"/>
      <c r="I285" s="473"/>
      <c r="J285"/>
      <c r="K285"/>
      <c r="L285"/>
      <c r="M285"/>
      <c r="N285"/>
      <c r="O285"/>
      <c r="P285"/>
      <c r="Q285"/>
      <c r="R285"/>
      <c r="S285"/>
      <c r="T285" s="350"/>
    </row>
    <row r="286" spans="1:20" ht="12.75" customHeight="1" hidden="1">
      <c r="A286" s="237">
        <v>1</v>
      </c>
      <c r="B286" s="287" t="s">
        <v>84</v>
      </c>
      <c r="C286" s="307">
        <v>1420</v>
      </c>
      <c r="D286" s="267" t="s">
        <v>56</v>
      </c>
      <c r="E286" s="52"/>
      <c r="F286" s="474">
        <f>'[6]бс'!L286</f>
        <v>0</v>
      </c>
      <c r="G286" s="91">
        <f>'[6]бс'!M286</f>
        <v>0</v>
      </c>
      <c r="H286" s="89"/>
      <c r="I286" s="90"/>
      <c r="T286" s="353"/>
    </row>
    <row r="287" spans="1:20" ht="12.75" customHeight="1" hidden="1">
      <c r="A287" s="239">
        <v>2</v>
      </c>
      <c r="B287" s="308" t="s">
        <v>85</v>
      </c>
      <c r="C287" s="273">
        <v>1430</v>
      </c>
      <c r="D287" s="273" t="s">
        <v>56</v>
      </c>
      <c r="E287" s="52"/>
      <c r="F287" s="475">
        <f>'[6]бс'!L287</f>
        <v>0</v>
      </c>
      <c r="G287" s="69">
        <f>'[6]бс'!M287</f>
        <v>0</v>
      </c>
      <c r="H287" s="66"/>
      <c r="I287" s="67"/>
      <c r="T287" s="353"/>
    </row>
    <row r="288" spans="1:20" ht="12.75" customHeight="1" hidden="1">
      <c r="A288" s="20">
        <v>3</v>
      </c>
      <c r="B288" s="309" t="s">
        <v>86</v>
      </c>
      <c r="C288" s="273">
        <v>1440</v>
      </c>
      <c r="D288" s="273" t="s">
        <v>56</v>
      </c>
      <c r="E288" s="52"/>
      <c r="F288" s="475">
        <f>'[6]бс'!L288</f>
        <v>0</v>
      </c>
      <c r="G288" s="69">
        <f>'[6]бс'!M288</f>
        <v>0</v>
      </c>
      <c r="H288" s="66"/>
      <c r="I288" s="67"/>
      <c r="T288" s="353"/>
    </row>
    <row r="289" spans="1:20" ht="12.75" customHeight="1" hidden="1">
      <c r="A289" s="17">
        <v>4</v>
      </c>
      <c r="B289" s="287" t="s">
        <v>87</v>
      </c>
      <c r="C289" s="288">
        <v>1450</v>
      </c>
      <c r="D289" s="273" t="s">
        <v>88</v>
      </c>
      <c r="E289" s="52"/>
      <c r="F289" s="475">
        <f>'[6]бс'!L289</f>
        <v>0</v>
      </c>
      <c r="G289" s="69">
        <f>'[6]бс'!M289</f>
        <v>0</v>
      </c>
      <c r="H289" s="66"/>
      <c r="I289" s="67"/>
      <c r="T289" s="353"/>
    </row>
    <row r="290" spans="1:20" ht="12.75" customHeight="1" hidden="1">
      <c r="A290" s="17">
        <v>5</v>
      </c>
      <c r="B290" s="21" t="s">
        <v>89</v>
      </c>
      <c r="C290" s="310">
        <v>1460</v>
      </c>
      <c r="D290" s="244" t="s">
        <v>19</v>
      </c>
      <c r="E290" s="52"/>
      <c r="F290" s="475">
        <f>'[6]бс'!L290</f>
        <v>0</v>
      </c>
      <c r="G290" s="69">
        <f>'[6]бс'!M290</f>
        <v>0</v>
      </c>
      <c r="H290" s="66"/>
      <c r="I290" s="67"/>
      <c r="T290" s="353"/>
    </row>
    <row r="291" spans="1:20" ht="12.75" customHeight="1" hidden="1">
      <c r="A291" s="237">
        <v>6</v>
      </c>
      <c r="B291" s="21" t="s">
        <v>90</v>
      </c>
      <c r="C291" s="310">
        <v>1470</v>
      </c>
      <c r="D291" s="244" t="s">
        <v>19</v>
      </c>
      <c r="E291" s="52"/>
      <c r="F291" s="475">
        <f>'[6]бс'!L291</f>
        <v>0</v>
      </c>
      <c r="G291" s="69">
        <f>'[6]бс'!M291</f>
        <v>0</v>
      </c>
      <c r="H291" s="66"/>
      <c r="I291" s="67"/>
      <c r="T291" s="353"/>
    </row>
    <row r="292" spans="1:20" ht="12.75" customHeight="1" hidden="1">
      <c r="A292" s="237">
        <v>7</v>
      </c>
      <c r="B292" s="21" t="s">
        <v>91</v>
      </c>
      <c r="C292" s="22">
        <v>1480</v>
      </c>
      <c r="D292" s="242" t="s">
        <v>92</v>
      </c>
      <c r="E292" s="52"/>
      <c r="F292" s="475">
        <f>'[6]бс'!L292</f>
        <v>0</v>
      </c>
      <c r="G292" s="69">
        <f>'[6]бс'!M292</f>
        <v>0</v>
      </c>
      <c r="H292" s="66"/>
      <c r="I292" s="67"/>
      <c r="T292" s="353"/>
    </row>
    <row r="293" spans="1:20" ht="15" customHeight="1" hidden="1">
      <c r="A293" s="239">
        <v>8</v>
      </c>
      <c r="B293" s="23" t="s">
        <v>93</v>
      </c>
      <c r="C293" s="24">
        <v>1490</v>
      </c>
      <c r="D293" s="25" t="s">
        <v>19</v>
      </c>
      <c r="E293" s="52"/>
      <c r="F293" s="475">
        <f>'[6]бс'!L293</f>
        <v>0</v>
      </c>
      <c r="G293" s="69">
        <f>'[6]бс'!M293</f>
        <v>0</v>
      </c>
      <c r="H293" s="66"/>
      <c r="I293" s="67"/>
      <c r="T293" s="353"/>
    </row>
    <row r="294" spans="1:20" ht="12.75" customHeight="1" hidden="1">
      <c r="A294" s="237">
        <v>9</v>
      </c>
      <c r="B294" s="21" t="s">
        <v>94</v>
      </c>
      <c r="C294" s="244">
        <v>1500</v>
      </c>
      <c r="D294" s="244" t="s">
        <v>19</v>
      </c>
      <c r="E294" s="52"/>
      <c r="F294" s="475">
        <f>'[6]бс'!L294</f>
        <v>0</v>
      </c>
      <c r="G294" s="69">
        <f>'[6]бс'!M294</f>
        <v>0</v>
      </c>
      <c r="H294" s="66"/>
      <c r="I294" s="67"/>
      <c r="T294" s="353"/>
    </row>
    <row r="295" spans="1:20" ht="12.75" customHeight="1" hidden="1">
      <c r="A295" s="237">
        <v>10</v>
      </c>
      <c r="B295" s="21" t="s">
        <v>95</v>
      </c>
      <c r="C295" s="244">
        <v>1510</v>
      </c>
      <c r="D295" s="244" t="s">
        <v>19</v>
      </c>
      <c r="E295" s="52"/>
      <c r="F295" s="475">
        <f>'[6]бс'!L295</f>
        <v>0</v>
      </c>
      <c r="G295" s="69">
        <f>'[6]бс'!M295</f>
        <v>0</v>
      </c>
      <c r="H295" s="66"/>
      <c r="I295" s="67"/>
      <c r="T295" s="353"/>
    </row>
    <row r="296" spans="1:20" ht="12.75" customHeight="1" hidden="1">
      <c r="A296" s="266">
        <v>11</v>
      </c>
      <c r="B296" s="163" t="s">
        <v>48</v>
      </c>
      <c r="C296" s="266">
        <v>1520</v>
      </c>
      <c r="D296" s="266" t="s">
        <v>19</v>
      </c>
      <c r="E296" s="119"/>
      <c r="F296" s="475">
        <f>SUM(F297:F300)</f>
        <v>0</v>
      </c>
      <c r="G296" s="69">
        <f>SUM(G297:G300)</f>
        <v>0</v>
      </c>
      <c r="H296" s="70">
        <f>SUM(H297:H300)</f>
        <v>0</v>
      </c>
      <c r="I296" s="71">
        <f>SUM(I297:I300)</f>
        <v>0</v>
      </c>
      <c r="T296" s="353"/>
    </row>
    <row r="297" spans="1:20" ht="12.75" customHeight="1" hidden="1">
      <c r="A297" s="267"/>
      <c r="B297" s="909"/>
      <c r="C297" s="268"/>
      <c r="D297" s="268"/>
      <c r="E297" s="52"/>
      <c r="F297" s="500">
        <f>'[6]бс'!L297</f>
        <v>0</v>
      </c>
      <c r="G297" s="422">
        <f>'[6]бс'!M297</f>
        <v>0</v>
      </c>
      <c r="H297" s="95"/>
      <c r="I297" s="96"/>
      <c r="T297" s="353"/>
    </row>
    <row r="298" spans="1:20" ht="12.75" customHeight="1" hidden="1">
      <c r="A298" s="267"/>
      <c r="B298" s="909"/>
      <c r="C298" s="268"/>
      <c r="D298" s="268"/>
      <c r="E298" s="52"/>
      <c r="F298" s="500">
        <f>'[6]бс'!L298</f>
        <v>0</v>
      </c>
      <c r="G298" s="422">
        <f>'[6]бс'!M298</f>
        <v>0</v>
      </c>
      <c r="H298" s="95"/>
      <c r="I298" s="96"/>
      <c r="T298" s="353"/>
    </row>
    <row r="299" spans="1:20" ht="12.75" customHeight="1" hidden="1">
      <c r="A299" s="267"/>
      <c r="B299" s="909"/>
      <c r="C299" s="268"/>
      <c r="D299" s="268"/>
      <c r="E299" s="52"/>
      <c r="F299" s="500">
        <f>'[6]бс'!L299</f>
        <v>0</v>
      </c>
      <c r="G299" s="422">
        <f>'[6]бс'!M299</f>
        <v>0</v>
      </c>
      <c r="H299" s="95"/>
      <c r="I299" s="96"/>
      <c r="T299" s="353"/>
    </row>
    <row r="300" spans="1:20" ht="12.75" customHeight="1" hidden="1">
      <c r="A300" s="267"/>
      <c r="B300" s="909"/>
      <c r="C300" s="268"/>
      <c r="D300" s="268"/>
      <c r="E300" s="52"/>
      <c r="F300" s="500">
        <f>'[6]бс'!L300</f>
        <v>0</v>
      </c>
      <c r="G300" s="422">
        <f>'[6]бс'!M300</f>
        <v>0</v>
      </c>
      <c r="H300" s="95"/>
      <c r="I300" s="96"/>
      <c r="T300" s="353"/>
    </row>
    <row r="301" spans="1:20" s="385" customFormat="1" ht="15.75" customHeight="1" hidden="1" thickBot="1">
      <c r="A301" s="379"/>
      <c r="B301" s="189" t="s">
        <v>96</v>
      </c>
      <c r="C301" s="380"/>
      <c r="D301" s="381"/>
      <c r="E301" s="378"/>
      <c r="F301" s="511"/>
      <c r="G301" s="193"/>
      <c r="H301" s="1150"/>
      <c r="I301" s="1151"/>
      <c r="J301"/>
      <c r="K301"/>
      <c r="L301"/>
      <c r="M301"/>
      <c r="N301"/>
      <c r="O301"/>
      <c r="P301"/>
      <c r="Q301"/>
      <c r="R301"/>
      <c r="S301"/>
      <c r="T301" s="353"/>
    </row>
    <row r="302" spans="1:20" ht="15.75" customHeight="1" hidden="1" thickBot="1">
      <c r="A302" s="269"/>
      <c r="B302" s="179" t="s">
        <v>141</v>
      </c>
      <c r="C302" s="270">
        <v>1530</v>
      </c>
      <c r="D302" s="271" t="s">
        <v>19</v>
      </c>
      <c r="E302" s="119"/>
      <c r="F302" s="485"/>
      <c r="G302" s="486">
        <f>SUM(G286:G296)</f>
        <v>0</v>
      </c>
      <c r="H302" s="487"/>
      <c r="I302" s="488">
        <f>SUM(I286:I296)</f>
        <v>0</v>
      </c>
      <c r="T302" s="353"/>
    </row>
    <row r="303" spans="1:20" s="253" customFormat="1" ht="15" customHeight="1" hidden="1">
      <c r="A303" s="311"/>
      <c r="B303" s="26" t="s">
        <v>142</v>
      </c>
      <c r="C303" s="312"/>
      <c r="D303" s="238"/>
      <c r="E303" s="74"/>
      <c r="F303" s="495"/>
      <c r="G303" s="348"/>
      <c r="H303" s="74"/>
      <c r="I303" s="473"/>
      <c r="J303"/>
      <c r="K303"/>
      <c r="L303"/>
      <c r="M303"/>
      <c r="N303"/>
      <c r="O303"/>
      <c r="P303"/>
      <c r="Q303"/>
      <c r="R303"/>
      <c r="S303"/>
      <c r="T303" s="350"/>
    </row>
    <row r="304" spans="1:20" ht="12.75" customHeight="1" hidden="1">
      <c r="A304" s="239">
        <v>1</v>
      </c>
      <c r="B304" s="23" t="s">
        <v>99</v>
      </c>
      <c r="C304" s="242">
        <v>1540</v>
      </c>
      <c r="D304" s="242" t="s">
        <v>15</v>
      </c>
      <c r="E304" s="52"/>
      <c r="F304" s="474">
        <f>'[6]бс'!L304</f>
        <v>0</v>
      </c>
      <c r="G304" s="91">
        <f>'[6]бс'!M304</f>
        <v>0</v>
      </c>
      <c r="H304" s="89"/>
      <c r="I304" s="90"/>
      <c r="T304" s="353"/>
    </row>
    <row r="305" spans="1:20" ht="12.75" customHeight="1" hidden="1">
      <c r="A305" s="254">
        <v>2</v>
      </c>
      <c r="B305" s="21" t="s">
        <v>100</v>
      </c>
      <c r="C305" s="244">
        <v>1550</v>
      </c>
      <c r="D305" s="244" t="s">
        <v>19</v>
      </c>
      <c r="E305" s="52"/>
      <c r="F305" s="475">
        <f>'[6]бс'!L305</f>
        <v>0</v>
      </c>
      <c r="G305" s="69">
        <f>'[6]бс'!M305</f>
        <v>0</v>
      </c>
      <c r="H305" s="66"/>
      <c r="I305" s="67"/>
      <c r="T305" s="353"/>
    </row>
    <row r="306" spans="1:20" ht="25.5" customHeight="1" hidden="1">
      <c r="A306" s="293">
        <v>3</v>
      </c>
      <c r="B306" s="196" t="s">
        <v>101</v>
      </c>
      <c r="C306" s="313">
        <v>1560</v>
      </c>
      <c r="D306" s="314" t="s">
        <v>15</v>
      </c>
      <c r="E306" s="119"/>
      <c r="F306" s="480">
        <f>SUM(F307:F308)</f>
        <v>0</v>
      </c>
      <c r="G306" s="100">
        <f>SUM(G307:G308)</f>
        <v>0</v>
      </c>
      <c r="H306" s="101">
        <f>SUM(H307:H308)</f>
        <v>0</v>
      </c>
      <c r="I306" s="102">
        <f>SUM(I307:I308)</f>
        <v>0</v>
      </c>
      <c r="T306" s="353"/>
    </row>
    <row r="307" spans="1:20" ht="12.75" customHeight="1" hidden="1">
      <c r="A307" s="237"/>
      <c r="B307" s="195" t="s">
        <v>102</v>
      </c>
      <c r="C307" s="146">
        <v>1561</v>
      </c>
      <c r="D307" s="146" t="s">
        <v>15</v>
      </c>
      <c r="E307" s="52"/>
      <c r="F307" s="505">
        <f>'[6]бс'!L307</f>
        <v>0</v>
      </c>
      <c r="G307" s="436">
        <f>'[6]бс'!M307</f>
        <v>0</v>
      </c>
      <c r="H307" s="143"/>
      <c r="I307" s="144"/>
      <c r="T307" s="353"/>
    </row>
    <row r="308" spans="1:20" ht="12.75" customHeight="1" hidden="1">
      <c r="A308" s="256"/>
      <c r="B308" s="195" t="s">
        <v>103</v>
      </c>
      <c r="C308" s="146">
        <v>1562</v>
      </c>
      <c r="D308" s="146" t="s">
        <v>15</v>
      </c>
      <c r="E308" s="52"/>
      <c r="F308" s="505">
        <f>'[6]бс'!L308</f>
        <v>0</v>
      </c>
      <c r="G308" s="436">
        <f>'[6]бс'!M308</f>
        <v>0</v>
      </c>
      <c r="H308" s="143"/>
      <c r="I308" s="144"/>
      <c r="T308" s="353"/>
    </row>
    <row r="309" spans="1:20" ht="12.75" customHeight="1" hidden="1">
      <c r="A309" s="237">
        <v>4</v>
      </c>
      <c r="B309" s="10" t="s">
        <v>104</v>
      </c>
      <c r="C309" s="27">
        <v>1570</v>
      </c>
      <c r="D309" s="27" t="s">
        <v>71</v>
      </c>
      <c r="E309" s="52"/>
      <c r="F309" s="475">
        <f>'[6]бс'!L309</f>
        <v>0</v>
      </c>
      <c r="G309" s="69">
        <f>'[6]бс'!M309</f>
        <v>0</v>
      </c>
      <c r="H309" s="66"/>
      <c r="I309" s="67"/>
      <c r="T309" s="353"/>
    </row>
    <row r="310" spans="1:20" ht="12.75" customHeight="1" hidden="1">
      <c r="A310" s="237">
        <v>5</v>
      </c>
      <c r="B310" s="10" t="s">
        <v>105</v>
      </c>
      <c r="C310" s="27">
        <v>1580</v>
      </c>
      <c r="D310" s="27" t="s">
        <v>106</v>
      </c>
      <c r="E310" s="52"/>
      <c r="F310" s="475">
        <f>'[6]бс'!L310</f>
        <v>0</v>
      </c>
      <c r="G310" s="69">
        <f>'[6]бс'!M310</f>
        <v>0</v>
      </c>
      <c r="H310" s="66"/>
      <c r="I310" s="67"/>
      <c r="T310" s="353"/>
    </row>
    <row r="311" spans="1:20" ht="12.75" customHeight="1" hidden="1">
      <c r="A311" s="266">
        <v>6</v>
      </c>
      <c r="B311" s="163" t="s">
        <v>48</v>
      </c>
      <c r="C311" s="266">
        <v>1590</v>
      </c>
      <c r="D311" s="266" t="s">
        <v>19</v>
      </c>
      <c r="E311" s="119"/>
      <c r="F311" s="475">
        <f>SUM(F312:F315)</f>
        <v>0</v>
      </c>
      <c r="G311" s="69">
        <f>SUM(G312:G315)</f>
        <v>0</v>
      </c>
      <c r="H311" s="70">
        <f>SUM(H312:H315)</f>
        <v>0</v>
      </c>
      <c r="I311" s="71">
        <f>SUM(I312:I315)</f>
        <v>0</v>
      </c>
      <c r="T311" s="353"/>
    </row>
    <row r="312" spans="1:20" ht="12.75" customHeight="1" hidden="1">
      <c r="A312" s="267"/>
      <c r="B312" s="909"/>
      <c r="C312" s="268"/>
      <c r="D312" s="268"/>
      <c r="E312" s="52"/>
      <c r="F312" s="500">
        <f>'[6]бс'!L312</f>
        <v>0</v>
      </c>
      <c r="G312" s="422">
        <f>'[6]бс'!M312</f>
        <v>0</v>
      </c>
      <c r="H312" s="95"/>
      <c r="I312" s="96"/>
      <c r="T312" s="353"/>
    </row>
    <row r="313" spans="1:20" ht="12.75" customHeight="1" hidden="1">
      <c r="A313" s="267"/>
      <c r="B313" s="909"/>
      <c r="C313" s="268"/>
      <c r="D313" s="268"/>
      <c r="E313" s="52"/>
      <c r="F313" s="500">
        <f>'[6]бс'!L313</f>
        <v>0</v>
      </c>
      <c r="G313" s="422">
        <f>'[6]бс'!M313</f>
        <v>0</v>
      </c>
      <c r="H313" s="95"/>
      <c r="I313" s="96"/>
      <c r="T313" s="353"/>
    </row>
    <row r="314" spans="1:20" ht="12.75" customHeight="1" hidden="1">
      <c r="A314" s="267"/>
      <c r="B314" s="909"/>
      <c r="C314" s="268"/>
      <c r="D314" s="268"/>
      <c r="E314" s="52"/>
      <c r="F314" s="500">
        <f>'[6]бс'!L314</f>
        <v>0</v>
      </c>
      <c r="G314" s="422">
        <f>'[6]бс'!M314</f>
        <v>0</v>
      </c>
      <c r="H314" s="95"/>
      <c r="I314" s="96"/>
      <c r="T314" s="353"/>
    </row>
    <row r="315" spans="1:20" ht="13.5" customHeight="1" hidden="1" thickBot="1">
      <c r="A315" s="267"/>
      <c r="B315" s="909"/>
      <c r="C315" s="268"/>
      <c r="D315" s="268"/>
      <c r="E315" s="52"/>
      <c r="F315" s="500">
        <f>'[6]бс'!L315</f>
        <v>0</v>
      </c>
      <c r="G315" s="422">
        <f>'[6]бс'!M315</f>
        <v>0</v>
      </c>
      <c r="H315" s="95"/>
      <c r="I315" s="96"/>
      <c r="T315" s="353"/>
    </row>
    <row r="316" spans="1:20" s="392" customFormat="1" ht="15.75" customHeight="1" hidden="1" thickBot="1">
      <c r="A316" s="386"/>
      <c r="B316" s="179" t="s">
        <v>143</v>
      </c>
      <c r="C316" s="388">
        <v>1600</v>
      </c>
      <c r="D316" s="389" t="s">
        <v>19</v>
      </c>
      <c r="E316" s="390"/>
      <c r="F316" s="471"/>
      <c r="G316" s="73">
        <f>SUM(G309:G311)+G306+G305+G304</f>
        <v>0</v>
      </c>
      <c r="H316" s="180"/>
      <c r="I316" s="472">
        <f>SUM(I309:I311)+I306+I305+I304</f>
        <v>0</v>
      </c>
      <c r="J316"/>
      <c r="K316"/>
      <c r="L316"/>
      <c r="M316"/>
      <c r="N316"/>
      <c r="O316"/>
      <c r="P316"/>
      <c r="Q316"/>
      <c r="R316"/>
      <c r="S316"/>
      <c r="T316" s="353"/>
    </row>
    <row r="317" spans="1:20" s="253" customFormat="1" ht="15" customHeight="1" hidden="1">
      <c r="A317" s="251"/>
      <c r="B317" s="28" t="s">
        <v>144</v>
      </c>
      <c r="C317" s="29"/>
      <c r="D317" s="250"/>
      <c r="E317" s="74"/>
      <c r="F317" s="495"/>
      <c r="G317" s="348"/>
      <c r="H317" s="74"/>
      <c r="I317" s="473"/>
      <c r="J317"/>
      <c r="K317"/>
      <c r="L317"/>
      <c r="M317"/>
      <c r="N317"/>
      <c r="O317"/>
      <c r="P317"/>
      <c r="Q317"/>
      <c r="R317"/>
      <c r="S317"/>
      <c r="T317" s="350"/>
    </row>
    <row r="318" spans="1:20" ht="12.75" customHeight="1" hidden="1">
      <c r="A318" s="239">
        <v>1</v>
      </c>
      <c r="B318" s="30" t="s">
        <v>109</v>
      </c>
      <c r="C318" s="27">
        <v>1610</v>
      </c>
      <c r="D318" s="267" t="s">
        <v>15</v>
      </c>
      <c r="E318" s="52"/>
      <c r="F318" s="474">
        <f>'[6]бс'!L318</f>
        <v>0</v>
      </c>
      <c r="G318" s="91">
        <f>'[6]бс'!M318</f>
        <v>0</v>
      </c>
      <c r="H318" s="89"/>
      <c r="I318" s="90"/>
      <c r="T318" s="353"/>
    </row>
    <row r="319" spans="1:20" ht="12.75" customHeight="1" hidden="1">
      <c r="A319" s="237">
        <v>2</v>
      </c>
      <c r="B319" s="10" t="s">
        <v>110</v>
      </c>
      <c r="C319" s="19">
        <v>1620</v>
      </c>
      <c r="D319" s="267" t="s">
        <v>19</v>
      </c>
      <c r="E319" s="52"/>
      <c r="F319" s="475">
        <f>'[6]бс'!L319</f>
        <v>0</v>
      </c>
      <c r="G319" s="69">
        <f>'[6]бс'!M319</f>
        <v>0</v>
      </c>
      <c r="H319" s="66"/>
      <c r="I319" s="67"/>
      <c r="T319" s="353"/>
    </row>
    <row r="320" spans="1:20" ht="12.75" customHeight="1" hidden="1">
      <c r="A320" s="239">
        <v>3</v>
      </c>
      <c r="B320" s="31" t="s">
        <v>111</v>
      </c>
      <c r="C320" s="27">
        <v>1630</v>
      </c>
      <c r="D320" s="273" t="s">
        <v>19</v>
      </c>
      <c r="E320" s="52"/>
      <c r="F320" s="475">
        <f>'[6]бс'!L320</f>
        <v>0</v>
      </c>
      <c r="G320" s="69">
        <f>'[6]бс'!M320</f>
        <v>0</v>
      </c>
      <c r="H320" s="66"/>
      <c r="I320" s="67"/>
      <c r="T320" s="353"/>
    </row>
    <row r="321" spans="1:20" ht="12.75" customHeight="1" hidden="1">
      <c r="A321" s="254">
        <v>4</v>
      </c>
      <c r="B321" s="31" t="s">
        <v>112</v>
      </c>
      <c r="C321" s="19">
        <v>1640</v>
      </c>
      <c r="D321" s="273" t="s">
        <v>19</v>
      </c>
      <c r="E321" s="52"/>
      <c r="F321" s="475">
        <f>'[6]бс'!L321</f>
        <v>0</v>
      </c>
      <c r="G321" s="69">
        <f>'[6]бс'!M321</f>
        <v>0</v>
      </c>
      <c r="H321" s="66"/>
      <c r="I321" s="67"/>
      <c r="T321" s="353"/>
    </row>
    <row r="322" spans="1:20" ht="12.75" customHeight="1" hidden="1">
      <c r="A322" s="266">
        <v>5</v>
      </c>
      <c r="B322" s="163" t="s">
        <v>48</v>
      </c>
      <c r="C322" s="266">
        <v>1650</v>
      </c>
      <c r="D322" s="266" t="s">
        <v>19</v>
      </c>
      <c r="E322" s="119"/>
      <c r="F322" s="475">
        <f>SUM(F323:F326)</f>
        <v>0</v>
      </c>
      <c r="G322" s="69">
        <f>SUM(G323:G326)</f>
        <v>0</v>
      </c>
      <c r="H322" s="70">
        <f>SUM(H323:H326)</f>
        <v>0</v>
      </c>
      <c r="I322" s="71">
        <f>SUM(I323:I326)</f>
        <v>0</v>
      </c>
      <c r="T322" s="353"/>
    </row>
    <row r="323" spans="1:20" ht="12.75" customHeight="1" hidden="1">
      <c r="A323" s="267"/>
      <c r="B323" s="909"/>
      <c r="C323" s="268"/>
      <c r="D323" s="268"/>
      <c r="E323" s="52"/>
      <c r="F323" s="500">
        <f>'[6]бс'!L323</f>
        <v>0</v>
      </c>
      <c r="G323" s="422">
        <f>'[6]бс'!M323</f>
        <v>0</v>
      </c>
      <c r="H323" s="95"/>
      <c r="I323" s="96"/>
      <c r="T323" s="353"/>
    </row>
    <row r="324" spans="1:20" ht="12.75" customHeight="1" hidden="1">
      <c r="A324" s="267"/>
      <c r="B324" s="909"/>
      <c r="C324" s="268"/>
      <c r="D324" s="268"/>
      <c r="E324" s="52"/>
      <c r="F324" s="500">
        <f>'[6]бс'!L324</f>
        <v>0</v>
      </c>
      <c r="G324" s="422">
        <f>'[6]бс'!M324</f>
        <v>0</v>
      </c>
      <c r="H324" s="95"/>
      <c r="I324" s="96"/>
      <c r="T324" s="353"/>
    </row>
    <row r="325" spans="1:20" ht="12.75" customHeight="1" hidden="1">
      <c r="A325" s="267"/>
      <c r="B325" s="909"/>
      <c r="C325" s="268"/>
      <c r="D325" s="268"/>
      <c r="E325" s="52"/>
      <c r="F325" s="500">
        <f>'[6]бс'!L325</f>
        <v>0</v>
      </c>
      <c r="G325" s="422">
        <f>'[6]бс'!M325</f>
        <v>0</v>
      </c>
      <c r="H325" s="95"/>
      <c r="I325" s="96"/>
      <c r="T325" s="353"/>
    </row>
    <row r="326" spans="1:20" ht="13.5" customHeight="1" hidden="1" thickBot="1">
      <c r="A326" s="267"/>
      <c r="B326" s="909"/>
      <c r="C326" s="268"/>
      <c r="D326" s="268"/>
      <c r="E326" s="52"/>
      <c r="F326" s="500">
        <f>'[6]бс'!L326</f>
        <v>0</v>
      </c>
      <c r="G326" s="422">
        <f>'[6]бс'!M326</f>
        <v>0</v>
      </c>
      <c r="H326" s="95"/>
      <c r="I326" s="96"/>
      <c r="T326" s="353"/>
    </row>
    <row r="327" spans="1:20" s="392" customFormat="1" ht="15.75" customHeight="1" hidden="1" thickBot="1">
      <c r="A327" s="386"/>
      <c r="B327" s="179" t="s">
        <v>113</v>
      </c>
      <c r="C327" s="388">
        <v>1660</v>
      </c>
      <c r="D327" s="389" t="s">
        <v>19</v>
      </c>
      <c r="E327" s="390"/>
      <c r="F327" s="471">
        <f>SUM(F318:F322)</f>
        <v>0</v>
      </c>
      <c r="G327" s="73">
        <f>SUM(G318:G322)</f>
        <v>0</v>
      </c>
      <c r="H327" s="180">
        <f>SUM(H318:H322)</f>
        <v>0</v>
      </c>
      <c r="I327" s="472">
        <f>SUM(I318:I322)</f>
        <v>0</v>
      </c>
      <c r="J327"/>
      <c r="K327"/>
      <c r="L327"/>
      <c r="M327"/>
      <c r="N327"/>
      <c r="O327"/>
      <c r="P327"/>
      <c r="Q327"/>
      <c r="R327"/>
      <c r="S327"/>
      <c r="T327" s="353"/>
    </row>
    <row r="328" spans="1:20" ht="29.25" customHeight="1" hidden="1" thickBot="1">
      <c r="A328" s="269"/>
      <c r="B328" s="197" t="s">
        <v>114</v>
      </c>
      <c r="C328" s="270">
        <v>1670</v>
      </c>
      <c r="D328" s="271"/>
      <c r="E328" s="119"/>
      <c r="F328" s="471"/>
      <c r="G328" s="73">
        <f>'[6]бс'!M328</f>
        <v>0</v>
      </c>
      <c r="H328" s="201"/>
      <c r="I328" s="481"/>
      <c r="T328" s="353"/>
    </row>
    <row r="329" spans="1:20" ht="13.5" customHeight="1" hidden="1" thickBot="1">
      <c r="A329" s="299" t="s">
        <v>26</v>
      </c>
      <c r="B329" s="287" t="s">
        <v>115</v>
      </c>
      <c r="C329" s="32">
        <v>1671</v>
      </c>
      <c r="D329" s="103"/>
      <c r="E329" s="52"/>
      <c r="F329" s="512"/>
      <c r="G329" s="445">
        <f>'[6]бс'!M329</f>
        <v>0</v>
      </c>
      <c r="H329" s="198"/>
      <c r="I329" s="199"/>
      <c r="T329" s="353"/>
    </row>
    <row r="330" spans="1:20" ht="38.25" customHeight="1" hidden="1" thickBot="1">
      <c r="A330" s="269"/>
      <c r="B330" s="197" t="s">
        <v>116</v>
      </c>
      <c r="C330" s="270">
        <v>1680</v>
      </c>
      <c r="D330" s="271"/>
      <c r="E330" s="119"/>
      <c r="F330" s="471"/>
      <c r="G330" s="73">
        <f>'[6]бс'!M330</f>
        <v>0</v>
      </c>
      <c r="H330" s="201"/>
      <c r="I330" s="481"/>
      <c r="T330" s="353"/>
    </row>
    <row r="331" spans="1:20" ht="38.25" customHeight="1" hidden="1">
      <c r="A331" s="299"/>
      <c r="B331" s="287"/>
      <c r="C331" s="32"/>
      <c r="D331" s="206"/>
      <c r="E331" s="162"/>
      <c r="F331" s="513"/>
      <c r="G331" s="448">
        <f>'[6]бс'!M331</f>
        <v>0</v>
      </c>
      <c r="H331" s="207"/>
      <c r="I331" s="208"/>
      <c r="T331" s="353"/>
    </row>
    <row r="332" spans="1:20" s="330" customFormat="1" ht="38.25" customHeight="1" thickBot="1">
      <c r="A332" s="202"/>
      <c r="B332" s="203"/>
      <c r="C332" s="204"/>
      <c r="D332" s="205"/>
      <c r="E332" s="74"/>
      <c r="F332" s="348"/>
      <c r="G332" s="348"/>
      <c r="H332" s="74"/>
      <c r="I332" s="74"/>
      <c r="J332"/>
      <c r="K332"/>
      <c r="L332"/>
      <c r="M332"/>
      <c r="N332"/>
      <c r="O332"/>
      <c r="P332"/>
      <c r="Q332"/>
      <c r="R332"/>
      <c r="S332"/>
      <c r="T332" s="350"/>
    </row>
    <row r="333" spans="1:20" s="392" customFormat="1" ht="38.25" customHeight="1" thickBot="1">
      <c r="A333" s="386"/>
      <c r="B333" s="387" t="s">
        <v>175</v>
      </c>
      <c r="C333" s="388">
        <v>1690</v>
      </c>
      <c r="D333" s="389"/>
      <c r="E333" s="390"/>
      <c r="F333" s="902"/>
      <c r="G333" s="391">
        <f>G207+G246+G257+G283+G302+G316+G327+G328+G330</f>
        <v>0</v>
      </c>
      <c r="H333" s="201"/>
      <c r="I333" s="391">
        <f>I207+I246+I257+I283+I302+I316+I327+I328+I330</f>
        <v>0</v>
      </c>
      <c r="J333" s="622"/>
      <c r="K333" s="622"/>
      <c r="L333" s="622"/>
      <c r="M333" s="622"/>
      <c r="N333" s="622"/>
      <c r="O333" s="622"/>
      <c r="P333" s="622"/>
      <c r="Q333" s="622"/>
      <c r="R333" s="622"/>
      <c r="S333" s="622"/>
      <c r="T333" s="370"/>
    </row>
    <row r="334" spans="1:20" s="253" customFormat="1" ht="14.25">
      <c r="A334" s="111"/>
      <c r="B334" s="112"/>
      <c r="C334" s="113"/>
      <c r="D334" s="114"/>
      <c r="E334" s="74"/>
      <c r="F334" s="348"/>
      <c r="G334" s="348"/>
      <c r="H334" s="74"/>
      <c r="I334" s="74"/>
      <c r="J334"/>
      <c r="K334"/>
      <c r="L334"/>
      <c r="M334"/>
      <c r="N334"/>
      <c r="O334"/>
      <c r="P334"/>
      <c r="Q334"/>
      <c r="R334"/>
      <c r="S334"/>
      <c r="T334"/>
    </row>
    <row r="335" spans="1:20" s="253" customFormat="1" ht="54">
      <c r="A335" s="216"/>
      <c r="B335" s="217" t="s">
        <v>145</v>
      </c>
      <c r="C335" s="113"/>
      <c r="D335" s="114"/>
      <c r="E335" s="74"/>
      <c r="F335" s="348"/>
      <c r="G335" s="348"/>
      <c r="H335" s="74"/>
      <c r="I335" s="74"/>
      <c r="J335"/>
      <c r="K335"/>
      <c r="L335"/>
      <c r="M335"/>
      <c r="N335"/>
      <c r="O335"/>
      <c r="P335"/>
      <c r="Q335"/>
      <c r="R335"/>
      <c r="S335"/>
      <c r="T335"/>
    </row>
    <row r="336" spans="1:20" s="253" customFormat="1" ht="15">
      <c r="A336" s="39"/>
      <c r="B336" s="28" t="s">
        <v>146</v>
      </c>
      <c r="C336" s="316"/>
      <c r="D336" s="316"/>
      <c r="E336" s="74"/>
      <c r="F336" s="348"/>
      <c r="G336" s="348"/>
      <c r="H336" s="74"/>
      <c r="I336" s="74"/>
      <c r="J336"/>
      <c r="K336"/>
      <c r="L336"/>
      <c r="M336"/>
      <c r="N336"/>
      <c r="O336"/>
      <c r="P336"/>
      <c r="Q336"/>
      <c r="R336"/>
      <c r="S336"/>
      <c r="T336" s="350"/>
    </row>
    <row r="337" spans="1:20" ht="15">
      <c r="A337" s="40">
        <v>1</v>
      </c>
      <c r="B337" s="243" t="s">
        <v>147</v>
      </c>
      <c r="C337" s="272">
        <v>1700</v>
      </c>
      <c r="D337" s="273" t="s">
        <v>15</v>
      </c>
      <c r="E337" s="52"/>
      <c r="F337" s="474">
        <f>'[6]бс'!F337</f>
        <v>0</v>
      </c>
      <c r="G337" s="91">
        <f>'[6]бс'!H337</f>
        <v>0</v>
      </c>
      <c r="H337" s="89"/>
      <c r="I337" s="90"/>
      <c r="T337" s="353"/>
    </row>
    <row r="338" spans="1:20" ht="15">
      <c r="A338" s="40">
        <v>2</v>
      </c>
      <c r="B338" s="243" t="s">
        <v>148</v>
      </c>
      <c r="C338" s="273">
        <v>1710</v>
      </c>
      <c r="D338" s="273" t="s">
        <v>31</v>
      </c>
      <c r="E338" s="52"/>
      <c r="F338" s="475">
        <f>'[6]бс'!F338</f>
        <v>0</v>
      </c>
      <c r="G338" s="69">
        <f>'[6]бс'!H338</f>
        <v>0</v>
      </c>
      <c r="H338" s="66"/>
      <c r="I338" s="67"/>
      <c r="T338" s="353"/>
    </row>
    <row r="339" spans="1:20" ht="15">
      <c r="A339" s="40">
        <v>3</v>
      </c>
      <c r="B339" s="243" t="s">
        <v>53</v>
      </c>
      <c r="C339" s="331">
        <v>1720</v>
      </c>
      <c r="D339" s="273" t="s">
        <v>31</v>
      </c>
      <c r="E339" s="52"/>
      <c r="F339" s="475">
        <f>'[6]бс'!F339</f>
        <v>0</v>
      </c>
      <c r="G339" s="69">
        <f>'[6]бс'!H339</f>
        <v>0</v>
      </c>
      <c r="H339" s="66"/>
      <c r="I339" s="67"/>
      <c r="T339" s="353"/>
    </row>
    <row r="340" spans="1:20" ht="15.75" thickBot="1">
      <c r="A340" s="41">
        <v>4</v>
      </c>
      <c r="B340" s="245" t="s">
        <v>48</v>
      </c>
      <c r="C340" s="273">
        <v>1560</v>
      </c>
      <c r="D340" s="275" t="s">
        <v>19</v>
      </c>
      <c r="E340" s="52"/>
      <c r="F340" s="494">
        <f>'[6]бс'!F340</f>
        <v>0</v>
      </c>
      <c r="G340" s="413">
        <f>'[6]бс'!H340</f>
        <v>0</v>
      </c>
      <c r="H340" s="72">
        <v>0</v>
      </c>
      <c r="I340" s="86">
        <v>0</v>
      </c>
      <c r="T340" s="353"/>
    </row>
    <row r="341" spans="1:20" s="392" customFormat="1" ht="15" thickBot="1">
      <c r="A341" s="386"/>
      <c r="B341" s="408" t="s">
        <v>149</v>
      </c>
      <c r="C341" s="388">
        <v>1570</v>
      </c>
      <c r="D341" s="389" t="s">
        <v>19</v>
      </c>
      <c r="E341" s="390"/>
      <c r="F341" s="471"/>
      <c r="G341" s="73">
        <f>SUM(G337:G340)</f>
        <v>0</v>
      </c>
      <c r="H341" s="201"/>
      <c r="I341" s="482">
        <f>SUM(I337:I340)</f>
        <v>0</v>
      </c>
      <c r="J341"/>
      <c r="K341"/>
      <c r="L341"/>
      <c r="M341"/>
      <c r="N341"/>
      <c r="O341"/>
      <c r="P341"/>
      <c r="Q341"/>
      <c r="R341"/>
      <c r="S341"/>
      <c r="T341" s="353"/>
    </row>
    <row r="342" spans="1:20" s="392" customFormat="1" ht="29.25" thickBot="1">
      <c r="A342" s="386"/>
      <c r="B342" s="408" t="s">
        <v>150</v>
      </c>
      <c r="C342" s="388">
        <v>1580</v>
      </c>
      <c r="D342" s="389" t="s">
        <v>19</v>
      </c>
      <c r="E342" s="390"/>
      <c r="F342" s="471">
        <f>SUM(F343:F345)</f>
        <v>0</v>
      </c>
      <c r="G342" s="73">
        <f>SUM(G343:G345)</f>
        <v>0</v>
      </c>
      <c r="H342" s="201">
        <f>SUM(H343:H345)</f>
        <v>0</v>
      </c>
      <c r="I342" s="482">
        <f>SUM(I343:I345)</f>
        <v>0</v>
      </c>
      <c r="J342"/>
      <c r="K342"/>
      <c r="L342"/>
      <c r="M342"/>
      <c r="N342"/>
      <c r="O342"/>
      <c r="P342"/>
      <c r="Q342"/>
      <c r="R342"/>
      <c r="S342"/>
      <c r="T342" s="353"/>
    </row>
    <row r="343" spans="1:20" ht="15">
      <c r="A343" s="42"/>
      <c r="B343" s="332" t="s">
        <v>151</v>
      </c>
      <c r="C343" s="333">
        <v>1581</v>
      </c>
      <c r="D343" s="334" t="s">
        <v>152</v>
      </c>
      <c r="E343" s="52"/>
      <c r="F343" s="516">
        <f>'[6]бс'!F343</f>
        <v>0</v>
      </c>
      <c r="G343" s="457">
        <f>'[6]бс'!H343</f>
        <v>0</v>
      </c>
      <c r="H343" s="218">
        <v>0</v>
      </c>
      <c r="I343" s="219">
        <v>0</v>
      </c>
      <c r="T343" s="353"/>
    </row>
    <row r="344" spans="1:20" ht="15">
      <c r="A344" s="42"/>
      <c r="B344" s="332" t="s">
        <v>153</v>
      </c>
      <c r="C344" s="333">
        <v>1582</v>
      </c>
      <c r="D344" s="334" t="s">
        <v>152</v>
      </c>
      <c r="E344" s="52"/>
      <c r="F344" s="517">
        <f>'[6]бс'!F344</f>
        <v>0</v>
      </c>
      <c r="G344" s="460">
        <f>'[6]бс'!H344</f>
        <v>0</v>
      </c>
      <c r="H344" s="220">
        <v>0</v>
      </c>
      <c r="I344" s="221">
        <v>0</v>
      </c>
      <c r="T344" s="353"/>
    </row>
    <row r="345" spans="1:20" ht="15.75" thickBot="1">
      <c r="A345" s="42"/>
      <c r="B345" s="332" t="s">
        <v>153</v>
      </c>
      <c r="C345" s="333">
        <v>1582</v>
      </c>
      <c r="D345" s="334" t="s">
        <v>152</v>
      </c>
      <c r="E345" s="52"/>
      <c r="F345" s="517">
        <f>'[6]бс'!F345</f>
        <v>0</v>
      </c>
      <c r="G345" s="460">
        <f>'[6]бс'!H345</f>
        <v>0</v>
      </c>
      <c r="H345" s="220">
        <v>0</v>
      </c>
      <c r="I345" s="221">
        <v>0</v>
      </c>
      <c r="T345" s="353"/>
    </row>
    <row r="346" spans="1:20" s="392" customFormat="1" ht="29.25" thickBot="1">
      <c r="A346" s="386"/>
      <c r="B346" s="408" t="s">
        <v>154</v>
      </c>
      <c r="C346" s="388">
        <v>1590</v>
      </c>
      <c r="D346" s="389" t="s">
        <v>19</v>
      </c>
      <c r="E346" s="390"/>
      <c r="F346" s="471">
        <f>SUM(F347:F349)</f>
        <v>0</v>
      </c>
      <c r="G346" s="73">
        <f>SUM(G347:G349)</f>
        <v>0</v>
      </c>
      <c r="H346" s="201">
        <f>SUM(H347:H349)</f>
        <v>0</v>
      </c>
      <c r="I346" s="482">
        <f>SUM(I347:I349)</f>
        <v>0</v>
      </c>
      <c r="J346"/>
      <c r="K346"/>
      <c r="L346"/>
      <c r="M346"/>
      <c r="N346"/>
      <c r="O346"/>
      <c r="P346"/>
      <c r="Q346"/>
      <c r="R346"/>
      <c r="S346"/>
      <c r="T346" s="353"/>
    </row>
    <row r="347" spans="1:20" ht="15">
      <c r="A347" s="42"/>
      <c r="B347" s="335" t="s">
        <v>155</v>
      </c>
      <c r="C347" s="316">
        <v>1591</v>
      </c>
      <c r="D347" s="336" t="s">
        <v>152</v>
      </c>
      <c r="E347" s="52"/>
      <c r="F347" s="516">
        <f>'[6]бс'!F347</f>
        <v>0</v>
      </c>
      <c r="G347" s="457">
        <f>'[6]бс'!H347</f>
        <v>0</v>
      </c>
      <c r="H347" s="218">
        <v>0</v>
      </c>
      <c r="I347" s="219">
        <v>0</v>
      </c>
      <c r="T347" s="353"/>
    </row>
    <row r="348" spans="1:20" ht="15">
      <c r="A348" s="42"/>
      <c r="B348" s="335" t="s">
        <v>156</v>
      </c>
      <c r="C348" s="316">
        <v>1592</v>
      </c>
      <c r="D348" s="336" t="s">
        <v>152</v>
      </c>
      <c r="E348" s="52"/>
      <c r="F348" s="518">
        <f>'[6]бс'!F348</f>
        <v>0</v>
      </c>
      <c r="G348" s="463">
        <f>'[6]бс'!H348</f>
        <v>0</v>
      </c>
      <c r="H348" s="222">
        <v>0</v>
      </c>
      <c r="I348" s="223">
        <v>0</v>
      </c>
      <c r="T348" s="353"/>
    </row>
    <row r="349" spans="1:20" ht="26.25" thickBot="1">
      <c r="A349" s="42"/>
      <c r="B349" s="335" t="s">
        <v>157</v>
      </c>
      <c r="C349" s="316">
        <v>1594</v>
      </c>
      <c r="D349" s="336" t="s">
        <v>152</v>
      </c>
      <c r="E349" s="52"/>
      <c r="F349" s="517">
        <f>'[6]бс'!F349</f>
        <v>0</v>
      </c>
      <c r="G349" s="460">
        <f>'[6]бс'!H349</f>
        <v>0</v>
      </c>
      <c r="H349" s="220">
        <v>0</v>
      </c>
      <c r="I349" s="221">
        <v>0</v>
      </c>
      <c r="T349" s="353"/>
    </row>
    <row r="350" spans="1:20" ht="29.25" thickBot="1">
      <c r="A350" s="269"/>
      <c r="B350" s="197" t="s">
        <v>158</v>
      </c>
      <c r="C350" s="270">
        <v>1600</v>
      </c>
      <c r="D350" s="271" t="s">
        <v>19</v>
      </c>
      <c r="E350" s="119"/>
      <c r="F350" s="471"/>
      <c r="G350" s="73">
        <f>'[6]бс'!M350</f>
        <v>0</v>
      </c>
      <c r="H350" s="201"/>
      <c r="I350" s="481">
        <v>0</v>
      </c>
      <c r="T350" s="353"/>
    </row>
    <row r="351" spans="1:20" ht="15">
      <c r="A351" s="42"/>
      <c r="B351" s="332" t="s">
        <v>153</v>
      </c>
      <c r="C351" s="333">
        <v>1582</v>
      </c>
      <c r="D351" s="334" t="s">
        <v>152</v>
      </c>
      <c r="E351" s="52"/>
      <c r="F351" s="519">
        <f>'[6]бс'!F351</f>
        <v>0</v>
      </c>
      <c r="G351" s="466">
        <f>'[6]бс'!H351</f>
        <v>0</v>
      </c>
      <c r="H351" s="224">
        <v>0</v>
      </c>
      <c r="I351" s="225">
        <v>0</v>
      </c>
      <c r="T351" s="353"/>
    </row>
    <row r="352" spans="1:20" s="253" customFormat="1" ht="15">
      <c r="A352" s="44"/>
      <c r="B352" s="43" t="s">
        <v>159</v>
      </c>
      <c r="C352" s="250"/>
      <c r="D352" s="250"/>
      <c r="E352" s="74"/>
      <c r="F352" s="495"/>
      <c r="G352" s="348"/>
      <c r="H352" s="74"/>
      <c r="I352" s="473"/>
      <c r="J352"/>
      <c r="K352"/>
      <c r="L352"/>
      <c r="M352"/>
      <c r="N352"/>
      <c r="O352"/>
      <c r="P352"/>
      <c r="Q352"/>
      <c r="R352"/>
      <c r="S352"/>
      <c r="T352" s="350"/>
    </row>
    <row r="353" spans="1:20" ht="38.25">
      <c r="A353" s="45">
        <v>1</v>
      </c>
      <c r="B353" s="337" t="s">
        <v>160</v>
      </c>
      <c r="C353" s="267">
        <v>1611</v>
      </c>
      <c r="D353" s="331" t="s">
        <v>31</v>
      </c>
      <c r="E353" s="52"/>
      <c r="F353" s="474">
        <f>'[6]бс'!F353</f>
        <v>0</v>
      </c>
      <c r="G353" s="91">
        <f>'[6]бс'!H353</f>
        <v>0</v>
      </c>
      <c r="H353" s="89"/>
      <c r="I353" s="90"/>
      <c r="T353" s="353"/>
    </row>
    <row r="354" spans="1:20" ht="15">
      <c r="A354" s="46">
        <v>2</v>
      </c>
      <c r="B354" s="240" t="s">
        <v>161</v>
      </c>
      <c r="C354" s="267">
        <v>1612</v>
      </c>
      <c r="D354" s="267" t="s">
        <v>31</v>
      </c>
      <c r="E354" s="52"/>
      <c r="F354" s="475">
        <f>'[6]бс'!F354</f>
        <v>0</v>
      </c>
      <c r="G354" s="69">
        <f>'[6]бс'!H354</f>
        <v>0</v>
      </c>
      <c r="H354" s="66"/>
      <c r="I354" s="67"/>
      <c r="T354" s="353"/>
    </row>
    <row r="355" spans="1:20" ht="15">
      <c r="A355" s="45">
        <v>3</v>
      </c>
      <c r="B355" s="47" t="s">
        <v>162</v>
      </c>
      <c r="C355" s="267">
        <v>1613</v>
      </c>
      <c r="D355" s="267" t="s">
        <v>19</v>
      </c>
      <c r="E355" s="52"/>
      <c r="F355" s="475">
        <f>'[6]бс'!F355</f>
        <v>0</v>
      </c>
      <c r="G355" s="69">
        <f>'[6]бс'!H355</f>
        <v>0</v>
      </c>
      <c r="H355" s="66">
        <v>0</v>
      </c>
      <c r="I355" s="67">
        <v>0</v>
      </c>
      <c r="T355" s="353"/>
    </row>
    <row r="356" spans="1:20" ht="15.75" thickBot="1">
      <c r="A356" s="46">
        <v>4</v>
      </c>
      <c r="B356" s="245" t="s">
        <v>48</v>
      </c>
      <c r="C356" s="267">
        <v>1614</v>
      </c>
      <c r="D356" s="273" t="s">
        <v>19</v>
      </c>
      <c r="E356" s="52"/>
      <c r="F356" s="494">
        <f>'[6]бс'!F356</f>
        <v>0</v>
      </c>
      <c r="G356" s="413">
        <f>'[6]бс'!H356</f>
        <v>0</v>
      </c>
      <c r="H356" s="72">
        <v>0</v>
      </c>
      <c r="I356" s="86"/>
      <c r="T356" s="353"/>
    </row>
    <row r="357" spans="1:20" s="392" customFormat="1" ht="15" thickBot="1">
      <c r="A357" s="386"/>
      <c r="B357" s="197" t="s">
        <v>163</v>
      </c>
      <c r="C357" s="388">
        <v>1620</v>
      </c>
      <c r="D357" s="389" t="s">
        <v>19</v>
      </c>
      <c r="E357" s="390"/>
      <c r="F357" s="471"/>
      <c r="G357" s="73">
        <f>SUM(G353:G356)</f>
        <v>0</v>
      </c>
      <c r="H357" s="201"/>
      <c r="I357" s="482">
        <f>SUM(I353:I356)</f>
        <v>0</v>
      </c>
      <c r="J357"/>
      <c r="K357"/>
      <c r="L357"/>
      <c r="M357"/>
      <c r="N357"/>
      <c r="O357"/>
      <c r="P357"/>
      <c r="Q357"/>
      <c r="R357"/>
      <c r="S357"/>
      <c r="T357" s="353"/>
    </row>
    <row r="358" spans="1:20" ht="29.25" thickBot="1">
      <c r="A358" s="269"/>
      <c r="B358" s="197" t="s">
        <v>164</v>
      </c>
      <c r="C358" s="270">
        <v>1630</v>
      </c>
      <c r="D358" s="271" t="s">
        <v>19</v>
      </c>
      <c r="E358" s="119"/>
      <c r="F358" s="471"/>
      <c r="G358" s="73">
        <f>'[6]бс'!H358</f>
        <v>0</v>
      </c>
      <c r="H358" s="201"/>
      <c r="I358" s="481"/>
      <c r="T358" s="353"/>
    </row>
    <row r="359" spans="1:20" ht="15" thickBot="1">
      <c r="A359" s="269"/>
      <c r="B359" s="197" t="s">
        <v>165</v>
      </c>
      <c r="C359" s="270">
        <v>1640</v>
      </c>
      <c r="D359" s="271" t="s">
        <v>11</v>
      </c>
      <c r="E359" s="119"/>
      <c r="F359" s="485"/>
      <c r="G359" s="486">
        <f>'[6]бс'!H359</f>
        <v>0</v>
      </c>
      <c r="H359" s="491"/>
      <c r="I359" s="492"/>
      <c r="T359" s="353"/>
    </row>
    <row r="360" spans="1:20" s="400" customFormat="1" ht="15.75" thickBot="1">
      <c r="A360" s="395"/>
      <c r="B360" s="396"/>
      <c r="C360" s="397"/>
      <c r="D360" s="398"/>
      <c r="E360" s="399"/>
      <c r="F360" s="348"/>
      <c r="G360" s="348"/>
      <c r="H360" s="399"/>
      <c r="I360" s="399"/>
      <c r="J360"/>
      <c r="K360"/>
      <c r="L360"/>
      <c r="M360"/>
      <c r="N360"/>
      <c r="O360"/>
      <c r="P360"/>
      <c r="Q360"/>
      <c r="R360"/>
      <c r="S360"/>
      <c r="T360" s="470"/>
    </row>
    <row r="361" spans="1:20" s="392" customFormat="1" ht="38.25" customHeight="1" thickBot="1">
      <c r="A361" s="386"/>
      <c r="B361" s="387" t="s">
        <v>176</v>
      </c>
      <c r="C361" s="388">
        <v>1660</v>
      </c>
      <c r="D361" s="389" t="s">
        <v>19</v>
      </c>
      <c r="E361" s="390"/>
      <c r="F361" s="493"/>
      <c r="G361" s="73">
        <f>G341+G342+G346+G350+SUM(G357:G359)</f>
        <v>0</v>
      </c>
      <c r="H361" s="201"/>
      <c r="I361" s="391">
        <f>I341+I342+I346+I350+SUM(I357:I359)</f>
        <v>0</v>
      </c>
      <c r="J361"/>
      <c r="K361"/>
      <c r="L361"/>
      <c r="M361"/>
      <c r="N361"/>
      <c r="O361"/>
      <c r="P361"/>
      <c r="Q361"/>
      <c r="R361"/>
      <c r="S361"/>
      <c r="T361" s="353"/>
    </row>
    <row r="362" spans="1:20" s="400" customFormat="1" ht="15.75" thickBot="1">
      <c r="A362" s="395"/>
      <c r="B362" s="396"/>
      <c r="C362" s="397"/>
      <c r="D362" s="398"/>
      <c r="E362" s="399"/>
      <c r="F362" s="348"/>
      <c r="G362" s="348"/>
      <c r="H362" s="399"/>
      <c r="I362" s="399"/>
      <c r="J362"/>
      <c r="K362"/>
      <c r="L362"/>
      <c r="M362"/>
      <c r="N362"/>
      <c r="O362"/>
      <c r="P362"/>
      <c r="Q362"/>
      <c r="R362"/>
      <c r="S362"/>
      <c r="T362" s="470"/>
    </row>
    <row r="363" spans="1:20" s="407" customFormat="1" ht="38.25" customHeight="1" thickBot="1">
      <c r="A363" s="401"/>
      <c r="B363" s="402" t="s">
        <v>166</v>
      </c>
      <c r="C363" s="403">
        <v>1660</v>
      </c>
      <c r="D363" s="404" t="s">
        <v>19</v>
      </c>
      <c r="E363" s="405"/>
      <c r="F363" s="520">
        <f>F361+F333+F201+F145</f>
        <v>0</v>
      </c>
      <c r="G363" s="394">
        <f>G361+G333+G201+G145</f>
        <v>0</v>
      </c>
      <c r="H363" s="232">
        <f>H361+H333+H201+H145</f>
        <v>0</v>
      </c>
      <c r="I363" s="406">
        <f>I361+I333+I201+I145</f>
        <v>0</v>
      </c>
      <c r="J363"/>
      <c r="K363"/>
      <c r="L363"/>
      <c r="M363"/>
      <c r="N363"/>
      <c r="O363"/>
      <c r="P363"/>
      <c r="Q363"/>
      <c r="R363"/>
      <c r="S363"/>
      <c r="T363" s="353"/>
    </row>
    <row r="364" spans="1:20" ht="3" customHeight="1">
      <c r="A364" s="110"/>
      <c r="B364" s="116"/>
      <c r="C364" s="117"/>
      <c r="D364" s="118"/>
      <c r="E364" s="53"/>
      <c r="F364" s="119"/>
      <c r="G364" s="119"/>
      <c r="H364" s="390"/>
      <c r="I364" s="390"/>
      <c r="T364" s="351"/>
    </row>
    <row r="370" ht="12.75">
      <c r="I370" s="392">
        <f>I363-I361</f>
        <v>0</v>
      </c>
    </row>
    <row r="372" spans="6:9" ht="12.75">
      <c r="F372" s="392"/>
      <c r="G372" s="392"/>
      <c r="H372" s="392">
        <f>H148+H71</f>
        <v>0</v>
      </c>
      <c r="I372" s="392">
        <f>I148+I71</f>
        <v>0</v>
      </c>
    </row>
  </sheetData>
  <sheetProtection password="E3A0" sheet="1" objects="1" scenarios="1" formatCells="0" formatColumns="0" formatRows="0" insertHyperlinks="0"/>
  <mergeCells count="3">
    <mergeCell ref="F2:G3"/>
    <mergeCell ref="F4:F5"/>
    <mergeCell ref="G4:G5"/>
  </mergeCells>
  <printOptions/>
  <pageMargins left="0.9448818897637796" right="0.2362204724409449" top="0.4330708661417323" bottom="0.2362204724409449" header="0.2755905511811024" footer="0.31496062992125984"/>
  <pageSetup fitToHeight="4" fitToWidth="4" horizontalDpi="600" verticalDpi="600" orientation="portrait" pageOrder="overThenDown" paperSize="9" scale="75" r:id="rId3"/>
  <headerFooter alignWithMargins="0">
    <oddHeader>&amp;LДЛГО "ВІННИЦЯЛІС"&amp;C&amp;P / &amp;N&amp;R&amp;F- &amp;A-&amp;D-&amp;T--</oddHead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T372"/>
  <sheetViews>
    <sheetView showZeros="0" zoomScale="110" zoomScaleNormal="110" zoomScalePageLayoutView="0" workbookViewId="0" topLeftCell="A1">
      <pane xSplit="4" ySplit="6" topLeftCell="E350" activePane="bottomRight" state="frozen"/>
      <selection pane="topLeft" activeCell="F1" sqref="F1:G16384"/>
      <selection pane="topRight" activeCell="F1" sqref="F1:G16384"/>
      <selection pane="bottomLeft" activeCell="F1" sqref="F1:G16384"/>
      <selection pane="bottomRight" activeCell="H151" sqref="H151"/>
    </sheetView>
  </sheetViews>
  <sheetFormatPr defaultColWidth="9.140625" defaultRowHeight="12.75"/>
  <cols>
    <col min="1" max="1" width="5.421875" style="233" customWidth="1"/>
    <col min="2" max="2" width="38.7109375" style="233" customWidth="1"/>
    <col min="3" max="3" width="7.28125" style="233" customWidth="1"/>
    <col min="4" max="4" width="9.140625" style="233" customWidth="1"/>
    <col min="5" max="5" width="3.00390625" style="233" customWidth="1"/>
    <col min="6" max="7" width="9.140625" style="249" customWidth="1"/>
    <col min="8" max="9" width="9.140625" style="392" customWidth="1"/>
    <col min="10" max="18" width="0" style="0" hidden="1" customWidth="1"/>
    <col min="19" max="19" width="9.8515625" style="0" hidden="1" customWidth="1"/>
    <col min="20" max="20" width="3.28125" style="352" customWidth="1"/>
    <col min="21" max="16384" width="9.140625" style="233" customWidth="1"/>
  </cols>
  <sheetData>
    <row r="1" spans="1:20" s="362" customFormat="1" ht="21" thickBot="1">
      <c r="A1" s="354"/>
      <c r="B1" s="355" t="s">
        <v>180</v>
      </c>
      <c r="C1" s="354"/>
      <c r="D1" s="1195">
        <f>'[9]з'!D1</f>
        <v>0</v>
      </c>
      <c r="E1" s="356">
        <v>4</v>
      </c>
      <c r="F1" s="1195" t="str">
        <f>'[9]м'!F1</f>
        <v>ДП" Тульчинське ЛМГ''</v>
      </c>
      <c r="G1" s="358"/>
      <c r="H1" s="359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60"/>
      <c r="T1" s="363"/>
    </row>
    <row r="2" spans="1:20" ht="13.5" customHeight="1">
      <c r="A2" s="48"/>
      <c r="B2" s="49"/>
      <c r="C2" s="50" t="s">
        <v>0</v>
      </c>
      <c r="D2" s="51" t="s">
        <v>1</v>
      </c>
      <c r="E2" s="52"/>
      <c r="F2" s="1223" t="s">
        <v>365</v>
      </c>
      <c r="G2" s="1224"/>
      <c r="H2" s="1146" t="s">
        <v>364</v>
      </c>
      <c r="I2" s="1147"/>
      <c r="T2" s="618"/>
    </row>
    <row r="3" spans="1:20" ht="12.75" customHeight="1">
      <c r="A3" s="54" t="s">
        <v>2</v>
      </c>
      <c r="B3" s="55" t="s">
        <v>3</v>
      </c>
      <c r="C3" s="56" t="s">
        <v>4</v>
      </c>
      <c r="D3" s="57" t="s">
        <v>5</v>
      </c>
      <c r="E3" s="52"/>
      <c r="F3" s="1225"/>
      <c r="G3" s="1226"/>
      <c r="H3" s="1148"/>
      <c r="I3" s="1149"/>
      <c r="T3" s="618"/>
    </row>
    <row r="4" spans="1:20" ht="12.75" customHeight="1">
      <c r="A4" s="54" t="s">
        <v>6</v>
      </c>
      <c r="B4" s="58"/>
      <c r="C4" s="56"/>
      <c r="D4" s="57" t="s">
        <v>7</v>
      </c>
      <c r="E4" s="52"/>
      <c r="F4" s="1227" t="s">
        <v>8</v>
      </c>
      <c r="G4" s="1229" t="s">
        <v>9</v>
      </c>
      <c r="H4" s="1142" t="s">
        <v>8</v>
      </c>
      <c r="I4" s="1144" t="s">
        <v>9</v>
      </c>
      <c r="T4" s="618"/>
    </row>
    <row r="5" spans="1:20" ht="13.5" customHeight="1" thickBot="1">
      <c r="A5" s="59"/>
      <c r="B5" s="60"/>
      <c r="C5" s="61"/>
      <c r="D5" s="62" t="s">
        <v>10</v>
      </c>
      <c r="E5" s="52"/>
      <c r="F5" s="1228"/>
      <c r="G5" s="1230"/>
      <c r="H5" s="1143"/>
      <c r="I5" s="1145"/>
      <c r="T5" s="618"/>
    </row>
    <row r="6" spans="1:20" ht="13.5" customHeight="1" thickBot="1">
      <c r="A6" s="63">
        <v>1</v>
      </c>
      <c r="B6" s="64">
        <v>2</v>
      </c>
      <c r="C6" s="63">
        <v>3</v>
      </c>
      <c r="D6" s="65">
        <v>4</v>
      </c>
      <c r="E6" s="52"/>
      <c r="F6" s="1140">
        <v>5</v>
      </c>
      <c r="G6" s="1141">
        <v>6</v>
      </c>
      <c r="H6" s="898">
        <v>7</v>
      </c>
      <c r="I6" s="899">
        <v>8</v>
      </c>
      <c r="T6" s="619"/>
    </row>
    <row r="7" spans="1:20" s="236" customFormat="1" ht="18">
      <c r="A7" s="234"/>
      <c r="B7" s="1" t="s">
        <v>12</v>
      </c>
      <c r="C7" s="235"/>
      <c r="D7" s="235"/>
      <c r="E7" s="74"/>
      <c r="F7" s="348"/>
      <c r="G7" s="348"/>
      <c r="H7" s="399"/>
      <c r="I7" s="399"/>
      <c r="J7"/>
      <c r="K7"/>
      <c r="L7"/>
      <c r="M7"/>
      <c r="N7"/>
      <c r="O7"/>
      <c r="P7"/>
      <c r="Q7"/>
      <c r="R7"/>
      <c r="S7"/>
      <c r="T7" s="469"/>
    </row>
    <row r="8" spans="1:20" s="236" customFormat="1" ht="12.75">
      <c r="A8" s="237"/>
      <c r="B8" s="2" t="s">
        <v>13</v>
      </c>
      <c r="C8" s="3"/>
      <c r="D8" s="238"/>
      <c r="E8" s="74"/>
      <c r="F8" s="348"/>
      <c r="G8" s="348"/>
      <c r="H8" s="399"/>
      <c r="I8" s="399"/>
      <c r="J8"/>
      <c r="K8"/>
      <c r="L8"/>
      <c r="M8"/>
      <c r="N8"/>
      <c r="O8"/>
      <c r="P8"/>
      <c r="Q8"/>
      <c r="R8"/>
      <c r="S8"/>
      <c r="T8" s="469"/>
    </row>
    <row r="9" spans="1:20" ht="12.75">
      <c r="A9" s="239">
        <v>1</v>
      </c>
      <c r="B9" s="240" t="s">
        <v>14</v>
      </c>
      <c r="C9" s="241">
        <v>10</v>
      </c>
      <c r="D9" s="242" t="s">
        <v>15</v>
      </c>
      <c r="E9" s="52"/>
      <c r="F9" s="474">
        <f>'[6]м'!F9</f>
        <v>0</v>
      </c>
      <c r="G9" s="91">
        <f>'[6]м'!H9</f>
        <v>0</v>
      </c>
      <c r="H9" s="89">
        <v>0</v>
      </c>
      <c r="I9" s="90">
        <v>0</v>
      </c>
      <c r="T9" s="353"/>
    </row>
    <row r="10" spans="1:20" ht="12.75">
      <c r="A10" s="237">
        <v>2</v>
      </c>
      <c r="B10" s="243" t="s">
        <v>16</v>
      </c>
      <c r="C10" s="244">
        <v>20</v>
      </c>
      <c r="D10" s="244" t="s">
        <v>15</v>
      </c>
      <c r="E10" s="52"/>
      <c r="F10" s="475">
        <f>'[6]м'!F10</f>
        <v>0</v>
      </c>
      <c r="G10" s="69">
        <f>'[6]м'!H10</f>
        <v>0</v>
      </c>
      <c r="H10" s="66">
        <v>0</v>
      </c>
      <c r="I10" s="67">
        <v>0</v>
      </c>
      <c r="T10" s="353"/>
    </row>
    <row r="11" spans="1:20" ht="12.75">
      <c r="A11" s="237">
        <v>3</v>
      </c>
      <c r="B11" s="243" t="s">
        <v>17</v>
      </c>
      <c r="C11" s="244">
        <v>30</v>
      </c>
      <c r="D11" s="244" t="s">
        <v>15</v>
      </c>
      <c r="E11" s="52"/>
      <c r="F11" s="475">
        <f>'[6]м'!F11</f>
        <v>0</v>
      </c>
      <c r="G11" s="69">
        <f>'[6]м'!H11</f>
        <v>0</v>
      </c>
      <c r="H11" s="66">
        <v>0</v>
      </c>
      <c r="I11" s="67">
        <v>0</v>
      </c>
      <c r="T11" s="353"/>
    </row>
    <row r="12" spans="1:20" ht="12.75">
      <c r="A12" s="237">
        <v>4</v>
      </c>
      <c r="B12" s="243" t="s">
        <v>18</v>
      </c>
      <c r="C12" s="244">
        <v>40</v>
      </c>
      <c r="D12" s="244" t="s">
        <v>19</v>
      </c>
      <c r="E12" s="52"/>
      <c r="F12" s="475">
        <f>'[6]м'!F12</f>
        <v>0</v>
      </c>
      <c r="G12" s="69">
        <f>'[6]м'!H12</f>
        <v>0</v>
      </c>
      <c r="H12" s="66">
        <v>0</v>
      </c>
      <c r="I12" s="67">
        <v>0</v>
      </c>
      <c r="T12" s="353"/>
    </row>
    <row r="13" spans="1:20" ht="12.75">
      <c r="A13" s="237">
        <v>5</v>
      </c>
      <c r="B13" s="243" t="s">
        <v>20</v>
      </c>
      <c r="C13" s="244">
        <v>50</v>
      </c>
      <c r="D13" s="244" t="s">
        <v>19</v>
      </c>
      <c r="E13" s="52"/>
      <c r="F13" s="475">
        <f>'[6]м'!F13</f>
        <v>0</v>
      </c>
      <c r="G13" s="69">
        <f>'[6]м'!H13</f>
        <v>0</v>
      </c>
      <c r="H13" s="66">
        <v>0</v>
      </c>
      <c r="I13" s="67">
        <v>0</v>
      </c>
      <c r="T13" s="353"/>
    </row>
    <row r="14" spans="1:20" ht="12.75">
      <c r="A14" s="237">
        <v>6</v>
      </c>
      <c r="B14" s="245" t="s">
        <v>21</v>
      </c>
      <c r="C14" s="244">
        <v>60</v>
      </c>
      <c r="D14" s="244" t="s">
        <v>19</v>
      </c>
      <c r="E14" s="52"/>
      <c r="F14" s="475">
        <f>'[6]м'!F14</f>
        <v>0</v>
      </c>
      <c r="G14" s="69">
        <f>'[6]м'!H14</f>
        <v>0</v>
      </c>
      <c r="H14" s="66">
        <v>0</v>
      </c>
      <c r="I14" s="67">
        <v>0</v>
      </c>
      <c r="T14" s="353"/>
    </row>
    <row r="15" spans="1:20" ht="12.75">
      <c r="A15" s="237">
        <v>7</v>
      </c>
      <c r="B15" s="246" t="s">
        <v>22</v>
      </c>
      <c r="C15" s="244">
        <v>70</v>
      </c>
      <c r="D15" s="244" t="s">
        <v>15</v>
      </c>
      <c r="E15" s="52"/>
      <c r="F15" s="475">
        <f>'[6]м'!F15</f>
        <v>0</v>
      </c>
      <c r="G15" s="69">
        <f>'[6]м'!H15</f>
        <v>0</v>
      </c>
      <c r="H15" s="66">
        <v>0</v>
      </c>
      <c r="I15" s="67">
        <v>0</v>
      </c>
      <c r="T15" s="353"/>
    </row>
    <row r="16" spans="1:20" ht="12.75">
      <c r="A16" s="247">
        <v>8</v>
      </c>
      <c r="B16" s="246" t="s">
        <v>23</v>
      </c>
      <c r="C16" s="244">
        <v>71</v>
      </c>
      <c r="D16" s="244" t="s">
        <v>19</v>
      </c>
      <c r="E16" s="52"/>
      <c r="F16" s="475">
        <f>'[6]м'!F16</f>
        <v>0</v>
      </c>
      <c r="G16" s="69">
        <f>'[6]м'!H16</f>
        <v>0</v>
      </c>
      <c r="H16" s="66">
        <v>0</v>
      </c>
      <c r="I16" s="67">
        <v>0</v>
      </c>
      <c r="T16" s="353"/>
    </row>
    <row r="17" spans="1:20" ht="13.5" thickBot="1">
      <c r="A17" s="343">
        <v>9</v>
      </c>
      <c r="B17" s="233" t="s">
        <v>24</v>
      </c>
      <c r="C17" s="344">
        <v>72</v>
      </c>
      <c r="D17" s="344" t="s">
        <v>19</v>
      </c>
      <c r="E17" s="52"/>
      <c r="F17" s="494">
        <f>'[6]м'!F17</f>
        <v>0</v>
      </c>
      <c r="G17" s="413">
        <f>'[6]м'!H17</f>
        <v>0</v>
      </c>
      <c r="H17" s="72">
        <v>0</v>
      </c>
      <c r="I17" s="86">
        <v>0</v>
      </c>
      <c r="T17" s="353"/>
    </row>
    <row r="18" spans="1:20" s="249" customFormat="1" ht="15.75" thickBot="1">
      <c r="A18" s="269"/>
      <c r="B18" s="347" t="s">
        <v>25</v>
      </c>
      <c r="C18" s="270">
        <v>80</v>
      </c>
      <c r="D18" s="271" t="s">
        <v>19</v>
      </c>
      <c r="E18" s="119"/>
      <c r="F18" s="471">
        <f>SUM(F9:F17)</f>
        <v>0</v>
      </c>
      <c r="G18" s="73">
        <f>SUM(G9:G17)+G19</f>
        <v>0</v>
      </c>
      <c r="H18" s="147">
        <f>SUM(H9:H17)</f>
        <v>0</v>
      </c>
      <c r="I18" s="472">
        <f>SUM(I9:I17)</f>
        <v>0</v>
      </c>
      <c r="J18"/>
      <c r="K18"/>
      <c r="L18"/>
      <c r="M18"/>
      <c r="N18"/>
      <c r="O18"/>
      <c r="P18"/>
      <c r="Q18"/>
      <c r="R18"/>
      <c r="S18"/>
      <c r="T18" s="353"/>
    </row>
    <row r="19" spans="1:20" ht="12.75">
      <c r="A19" s="345" t="s">
        <v>26</v>
      </c>
      <c r="B19" s="346" t="s">
        <v>27</v>
      </c>
      <c r="C19" s="316">
        <v>81</v>
      </c>
      <c r="D19" s="242" t="s">
        <v>19</v>
      </c>
      <c r="E19" s="52"/>
      <c r="F19" s="475">
        <f>'[6]м'!F19</f>
        <v>0</v>
      </c>
      <c r="G19" s="69">
        <f>'[6]м'!H19</f>
        <v>0</v>
      </c>
      <c r="H19" s="66">
        <v>0</v>
      </c>
      <c r="I19" s="67">
        <v>0</v>
      </c>
      <c r="T19" s="353"/>
    </row>
    <row r="20" spans="1:20" s="253" customFormat="1" ht="60">
      <c r="A20" s="251"/>
      <c r="B20" s="5" t="s">
        <v>28</v>
      </c>
      <c r="C20" s="250"/>
      <c r="D20" s="250"/>
      <c r="E20" s="252"/>
      <c r="F20" s="348"/>
      <c r="G20" s="348"/>
      <c r="H20" s="74"/>
      <c r="I20" s="74"/>
      <c r="J20" s="522"/>
      <c r="K20"/>
      <c r="L20"/>
      <c r="M20"/>
      <c r="N20"/>
      <c r="O20"/>
      <c r="P20"/>
      <c r="Q20"/>
      <c r="R20"/>
      <c r="S20"/>
      <c r="T20" s="350"/>
    </row>
    <row r="21" spans="1:20" ht="12.75">
      <c r="A21" s="254">
        <v>1</v>
      </c>
      <c r="B21" s="6" t="s">
        <v>29</v>
      </c>
      <c r="C21" s="255">
        <v>90</v>
      </c>
      <c r="D21" s="137" t="s">
        <v>15</v>
      </c>
      <c r="E21" s="52"/>
      <c r="F21" s="474">
        <f>F23+F25+F27+F29</f>
        <v>0</v>
      </c>
      <c r="G21" s="340"/>
      <c r="H21" s="75">
        <f>H23+H25+H27+H29</f>
        <v>0</v>
      </c>
      <c r="I21" s="341"/>
      <c r="T21" s="353"/>
    </row>
    <row r="22" spans="1:20" ht="12.75">
      <c r="A22" s="256"/>
      <c r="B22" s="7" t="s">
        <v>30</v>
      </c>
      <c r="C22" s="257">
        <v>91</v>
      </c>
      <c r="D22" s="136" t="s">
        <v>31</v>
      </c>
      <c r="E22" s="52"/>
      <c r="F22" s="475">
        <f>F24+F26+F28+F30</f>
        <v>0</v>
      </c>
      <c r="G22" s="69">
        <f>G24+G26+G28+G30</f>
        <v>0</v>
      </c>
      <c r="H22" s="68">
        <f>H24+H26+H28+H30</f>
        <v>0</v>
      </c>
      <c r="I22" s="71">
        <f>I24+I26+I28+I30</f>
        <v>0</v>
      </c>
      <c r="T22" s="353"/>
    </row>
    <row r="23" spans="1:20" ht="12.75">
      <c r="A23" s="256"/>
      <c r="B23" s="8" t="s">
        <v>32</v>
      </c>
      <c r="C23" s="255">
        <v>100</v>
      </c>
      <c r="D23" s="255" t="s">
        <v>15</v>
      </c>
      <c r="E23" s="52"/>
      <c r="F23" s="478">
        <f>'[6]м'!F23</f>
        <v>0</v>
      </c>
      <c r="G23" s="156"/>
      <c r="H23" s="121"/>
      <c r="I23" s="120"/>
      <c r="T23" s="353"/>
    </row>
    <row r="24" spans="1:20" ht="12.75">
      <c r="A24" s="256"/>
      <c r="B24" s="7"/>
      <c r="C24" s="257">
        <v>101</v>
      </c>
      <c r="D24" s="257" t="s">
        <v>31</v>
      </c>
      <c r="E24" s="52"/>
      <c r="F24" s="479">
        <f>'[6]м'!F24</f>
        <v>0</v>
      </c>
      <c r="G24" s="160">
        <f>'[6]м'!H24</f>
        <v>0</v>
      </c>
      <c r="H24" s="122"/>
      <c r="I24" s="125"/>
      <c r="T24" s="353"/>
    </row>
    <row r="25" spans="1:20" ht="12.75">
      <c r="A25" s="256"/>
      <c r="B25" s="8" t="s">
        <v>33</v>
      </c>
      <c r="C25" s="255">
        <v>110</v>
      </c>
      <c r="D25" s="255" t="s">
        <v>15</v>
      </c>
      <c r="E25" s="52"/>
      <c r="F25" s="478">
        <f>'[6]м'!F25</f>
        <v>0</v>
      </c>
      <c r="G25" s="156"/>
      <c r="H25" s="121"/>
      <c r="I25" s="120"/>
      <c r="T25" s="353"/>
    </row>
    <row r="26" spans="1:20" ht="12.75">
      <c r="A26" s="256"/>
      <c r="B26" s="7"/>
      <c r="C26" s="257">
        <v>111</v>
      </c>
      <c r="D26" s="257" t="s">
        <v>31</v>
      </c>
      <c r="E26" s="52"/>
      <c r="F26" s="479">
        <f>'[6]м'!F26</f>
        <v>0</v>
      </c>
      <c r="G26" s="160">
        <f>'[6]м'!H26</f>
        <v>0</v>
      </c>
      <c r="H26" s="122"/>
      <c r="I26" s="125"/>
      <c r="T26" s="353"/>
    </row>
    <row r="27" spans="1:20" ht="12.75">
      <c r="A27" s="256"/>
      <c r="B27" s="8" t="s">
        <v>34</v>
      </c>
      <c r="C27" s="255">
        <v>120</v>
      </c>
      <c r="D27" s="255" t="s">
        <v>15</v>
      </c>
      <c r="E27" s="52"/>
      <c r="F27" s="478">
        <f>'[6]м'!F27</f>
        <v>0</v>
      </c>
      <c r="G27" s="156"/>
      <c r="H27" s="121"/>
      <c r="I27" s="120"/>
      <c r="T27" s="353"/>
    </row>
    <row r="28" spans="1:20" ht="12.75">
      <c r="A28" s="256"/>
      <c r="B28" s="7"/>
      <c r="C28" s="257">
        <v>121</v>
      </c>
      <c r="D28" s="257" t="s">
        <v>31</v>
      </c>
      <c r="E28" s="52"/>
      <c r="F28" s="479">
        <f>'[6]м'!F28</f>
        <v>0</v>
      </c>
      <c r="G28" s="160">
        <f>'[6]м'!H28</f>
        <v>0</v>
      </c>
      <c r="H28" s="122"/>
      <c r="I28" s="125"/>
      <c r="T28" s="353"/>
    </row>
    <row r="29" spans="1:20" ht="12.75">
      <c r="A29" s="256"/>
      <c r="B29" s="8" t="s">
        <v>35</v>
      </c>
      <c r="C29" s="255">
        <v>130</v>
      </c>
      <c r="D29" s="255" t="s">
        <v>15</v>
      </c>
      <c r="E29" s="52"/>
      <c r="F29" s="478">
        <f>'[6]м'!F29</f>
        <v>0</v>
      </c>
      <c r="G29" s="156"/>
      <c r="H29" s="121"/>
      <c r="I29" s="120"/>
      <c r="T29" s="353"/>
    </row>
    <row r="30" spans="1:20" ht="12.75">
      <c r="A30" s="256"/>
      <c r="B30" s="7"/>
      <c r="C30" s="257">
        <v>131</v>
      </c>
      <c r="D30" s="257" t="s">
        <v>31</v>
      </c>
      <c r="E30" s="52"/>
      <c r="F30" s="479">
        <f>'[6]м'!F30</f>
        <v>0</v>
      </c>
      <c r="G30" s="160">
        <f>'[6]м'!H30</f>
        <v>0</v>
      </c>
      <c r="H30" s="122"/>
      <c r="I30" s="125"/>
      <c r="T30" s="353"/>
    </row>
    <row r="31" spans="1:20" s="249" customFormat="1" ht="12.75">
      <c r="A31" s="148" t="s">
        <v>36</v>
      </c>
      <c r="B31" s="149" t="s">
        <v>37</v>
      </c>
      <c r="C31" s="150">
        <v>140</v>
      </c>
      <c r="D31" s="258" t="s">
        <v>15</v>
      </c>
      <c r="E31" s="151"/>
      <c r="F31" s="476">
        <f>F33+F39+F41+F43+F45+F47</f>
        <v>0</v>
      </c>
      <c r="G31" s="139"/>
      <c r="H31" s="79">
        <f>H33+H39+H41+H43+H45+H47</f>
        <v>0</v>
      </c>
      <c r="I31" s="140"/>
      <c r="J31"/>
      <c r="K31"/>
      <c r="L31"/>
      <c r="M31"/>
      <c r="N31"/>
      <c r="O31"/>
      <c r="P31"/>
      <c r="Q31"/>
      <c r="R31"/>
      <c r="S31"/>
      <c r="T31" s="353"/>
    </row>
    <row r="32" spans="1:20" s="249" customFormat="1" ht="12.75">
      <c r="A32" s="148"/>
      <c r="B32" s="152" t="s">
        <v>38</v>
      </c>
      <c r="C32" s="153">
        <v>141</v>
      </c>
      <c r="D32" s="259" t="s">
        <v>31</v>
      </c>
      <c r="E32" s="151"/>
      <c r="F32" s="477">
        <f>F34+F40+F42+F44+F46+F48</f>
        <v>0</v>
      </c>
      <c r="G32" s="83">
        <f>G34+G40+G42+G44+G46+G48</f>
        <v>0</v>
      </c>
      <c r="H32" s="84">
        <f>H34+H40+H42+H44+H46+H48</f>
        <v>0</v>
      </c>
      <c r="I32" s="85">
        <f>I34+I40+I42+I44+I46+I48</f>
        <v>0</v>
      </c>
      <c r="J32"/>
      <c r="K32"/>
      <c r="L32"/>
      <c r="M32"/>
      <c r="N32"/>
      <c r="O32"/>
      <c r="P32"/>
      <c r="Q32"/>
      <c r="R32"/>
      <c r="S32"/>
      <c r="T32" s="353"/>
    </row>
    <row r="33" spans="1:20" s="249" customFormat="1" ht="12.75">
      <c r="A33" s="260"/>
      <c r="B33" s="154" t="s">
        <v>39</v>
      </c>
      <c r="C33" s="258">
        <v>150</v>
      </c>
      <c r="D33" s="258" t="s">
        <v>15</v>
      </c>
      <c r="E33" s="119"/>
      <c r="F33" s="478">
        <f>F35+F37</f>
        <v>0</v>
      </c>
      <c r="G33" s="156"/>
      <c r="H33" s="157">
        <f>H35+H37</f>
        <v>0</v>
      </c>
      <c r="I33" s="120"/>
      <c r="J33"/>
      <c r="K33"/>
      <c r="L33"/>
      <c r="M33"/>
      <c r="N33"/>
      <c r="O33"/>
      <c r="P33"/>
      <c r="Q33"/>
      <c r="R33"/>
      <c r="S33"/>
      <c r="T33" s="353"/>
    </row>
    <row r="34" spans="1:20" s="249" customFormat="1" ht="12.75">
      <c r="A34" s="260"/>
      <c r="B34" s="158"/>
      <c r="C34" s="259">
        <v>151</v>
      </c>
      <c r="D34" s="259" t="s">
        <v>31</v>
      </c>
      <c r="E34" s="119"/>
      <c r="F34" s="479">
        <f>F36+F38</f>
        <v>0</v>
      </c>
      <c r="G34" s="160">
        <f>G36+G38</f>
        <v>0</v>
      </c>
      <c r="H34" s="161">
        <f>H36+H38</f>
        <v>0</v>
      </c>
      <c r="I34" s="215">
        <f>I36+I38</f>
        <v>0</v>
      </c>
      <c r="J34"/>
      <c r="K34"/>
      <c r="L34"/>
      <c r="M34"/>
      <c r="N34"/>
      <c r="O34"/>
      <c r="P34"/>
      <c r="Q34"/>
      <c r="R34"/>
      <c r="S34"/>
      <c r="T34" s="353"/>
    </row>
    <row r="35" spans="1:20" s="129" customFormat="1" ht="12.75">
      <c r="A35" s="126"/>
      <c r="B35" s="130" t="s">
        <v>40</v>
      </c>
      <c r="C35" s="138">
        <v>160</v>
      </c>
      <c r="D35" s="138" t="s">
        <v>15</v>
      </c>
      <c r="E35" s="127"/>
      <c r="F35" s="496">
        <f>'[6]м'!F35</f>
        <v>0</v>
      </c>
      <c r="G35" s="416"/>
      <c r="H35" s="135"/>
      <c r="I35" s="128"/>
      <c r="J35"/>
      <c r="K35"/>
      <c r="L35"/>
      <c r="M35"/>
      <c r="N35"/>
      <c r="O35"/>
      <c r="P35"/>
      <c r="Q35"/>
      <c r="R35"/>
      <c r="S35"/>
      <c r="T35" s="353"/>
    </row>
    <row r="36" spans="1:20" s="129" customFormat="1" ht="12.75">
      <c r="A36" s="126"/>
      <c r="B36" s="131"/>
      <c r="C36" s="132">
        <v>161</v>
      </c>
      <c r="D36" s="132" t="s">
        <v>31</v>
      </c>
      <c r="E36" s="127"/>
      <c r="F36" s="497">
        <f>'[6]м'!F36</f>
        <v>0</v>
      </c>
      <c r="G36" s="419">
        <f>'[6]м'!H36</f>
        <v>0</v>
      </c>
      <c r="H36" s="133"/>
      <c r="I36" s="134"/>
      <c r="J36"/>
      <c r="K36"/>
      <c r="L36"/>
      <c r="M36"/>
      <c r="N36"/>
      <c r="O36"/>
      <c r="P36"/>
      <c r="Q36"/>
      <c r="R36"/>
      <c r="S36"/>
      <c r="T36" s="353"/>
    </row>
    <row r="37" spans="1:20" s="129" customFormat="1" ht="12.75">
      <c r="A37" s="126"/>
      <c r="B37" s="130" t="s">
        <v>41</v>
      </c>
      <c r="C37" s="138">
        <v>170</v>
      </c>
      <c r="D37" s="138" t="s">
        <v>15</v>
      </c>
      <c r="E37" s="127"/>
      <c r="F37" s="496">
        <f>'[6]м'!F37</f>
        <v>0</v>
      </c>
      <c r="G37" s="416"/>
      <c r="H37" s="135"/>
      <c r="I37" s="128"/>
      <c r="J37"/>
      <c r="K37"/>
      <c r="L37"/>
      <c r="M37"/>
      <c r="N37"/>
      <c r="O37"/>
      <c r="P37"/>
      <c r="Q37"/>
      <c r="R37"/>
      <c r="S37"/>
      <c r="T37" s="353"/>
    </row>
    <row r="38" spans="1:20" s="129" customFormat="1" ht="12.75">
      <c r="A38" s="126"/>
      <c r="B38" s="131"/>
      <c r="C38" s="132">
        <v>171</v>
      </c>
      <c r="D38" s="132" t="s">
        <v>31</v>
      </c>
      <c r="E38" s="127"/>
      <c r="F38" s="497">
        <f>'[6]м'!F38</f>
        <v>0</v>
      </c>
      <c r="G38" s="419">
        <f>'[6]м'!H38</f>
        <v>0</v>
      </c>
      <c r="H38" s="133"/>
      <c r="I38" s="134"/>
      <c r="J38"/>
      <c r="K38"/>
      <c r="L38"/>
      <c r="M38"/>
      <c r="N38"/>
      <c r="O38"/>
      <c r="P38"/>
      <c r="Q38"/>
      <c r="R38"/>
      <c r="S38"/>
      <c r="T38" s="353"/>
    </row>
    <row r="39" spans="1:20" ht="12.75">
      <c r="A39" s="256"/>
      <c r="B39" s="8" t="s">
        <v>42</v>
      </c>
      <c r="C39" s="255">
        <v>180</v>
      </c>
      <c r="D39" s="255" t="s">
        <v>15</v>
      </c>
      <c r="E39" s="52"/>
      <c r="F39" s="478">
        <f>'[6]м'!F39</f>
        <v>0</v>
      </c>
      <c r="G39" s="156"/>
      <c r="H39" s="124"/>
      <c r="I39" s="120"/>
      <c r="T39" s="353"/>
    </row>
    <row r="40" spans="1:20" ht="12.75">
      <c r="A40" s="256"/>
      <c r="B40" s="7"/>
      <c r="C40" s="257">
        <v>181</v>
      </c>
      <c r="D40" s="257" t="s">
        <v>31</v>
      </c>
      <c r="E40" s="52"/>
      <c r="F40" s="479">
        <f>'[6]м'!F40</f>
        <v>0</v>
      </c>
      <c r="G40" s="160">
        <f>'[6]м'!H40</f>
        <v>0</v>
      </c>
      <c r="H40" s="123">
        <v>0</v>
      </c>
      <c r="I40" s="125">
        <v>0</v>
      </c>
      <c r="T40" s="353"/>
    </row>
    <row r="41" spans="1:20" ht="12.75">
      <c r="A41" s="256"/>
      <c r="B41" s="8" t="s">
        <v>43</v>
      </c>
      <c r="C41" s="255">
        <v>190</v>
      </c>
      <c r="D41" s="255" t="s">
        <v>15</v>
      </c>
      <c r="E41" s="52"/>
      <c r="F41" s="478">
        <f>'[6]м'!F41</f>
        <v>0</v>
      </c>
      <c r="G41" s="156"/>
      <c r="H41" s="124"/>
      <c r="I41" s="120"/>
      <c r="T41" s="353"/>
    </row>
    <row r="42" spans="1:20" ht="12.75">
      <c r="A42" s="256"/>
      <c r="B42" s="7"/>
      <c r="C42" s="257">
        <v>191</v>
      </c>
      <c r="D42" s="257" t="s">
        <v>31</v>
      </c>
      <c r="E42" s="52"/>
      <c r="F42" s="479">
        <f>'[6]м'!F42</f>
        <v>0</v>
      </c>
      <c r="G42" s="160">
        <f>'[6]м'!H42</f>
        <v>0</v>
      </c>
      <c r="H42" s="123"/>
      <c r="I42" s="125"/>
      <c r="T42" s="353"/>
    </row>
    <row r="43" spans="1:20" ht="12.75">
      <c r="A43" s="256"/>
      <c r="B43" s="8" t="s">
        <v>44</v>
      </c>
      <c r="C43" s="255">
        <v>200</v>
      </c>
      <c r="D43" s="255" t="s">
        <v>15</v>
      </c>
      <c r="E43" s="52"/>
      <c r="F43" s="478">
        <f>'[6]м'!F43</f>
        <v>0</v>
      </c>
      <c r="G43" s="156"/>
      <c r="H43" s="124">
        <v>0</v>
      </c>
      <c r="I43" s="120"/>
      <c r="T43" s="353"/>
    </row>
    <row r="44" spans="1:20" ht="12.75">
      <c r="A44" s="256"/>
      <c r="B44" s="7"/>
      <c r="C44" s="257">
        <v>201</v>
      </c>
      <c r="D44" s="257" t="s">
        <v>31</v>
      </c>
      <c r="E44" s="52"/>
      <c r="F44" s="479">
        <f>'[6]м'!F44</f>
        <v>0</v>
      </c>
      <c r="G44" s="160">
        <f>'[6]м'!H44</f>
        <v>0</v>
      </c>
      <c r="H44" s="123">
        <v>0</v>
      </c>
      <c r="I44" s="125">
        <v>0</v>
      </c>
      <c r="T44" s="353"/>
    </row>
    <row r="45" spans="1:20" ht="12.75">
      <c r="A45" s="256"/>
      <c r="B45" s="8" t="s">
        <v>45</v>
      </c>
      <c r="C45" s="255">
        <v>210</v>
      </c>
      <c r="D45" s="255" t="s">
        <v>15</v>
      </c>
      <c r="E45" s="52"/>
      <c r="F45" s="478">
        <f>'[6]м'!F45</f>
        <v>0</v>
      </c>
      <c r="G45" s="156"/>
      <c r="H45" s="124">
        <v>0</v>
      </c>
      <c r="I45" s="120"/>
      <c r="T45" s="353"/>
    </row>
    <row r="46" spans="1:20" ht="12.75">
      <c r="A46" s="256"/>
      <c r="B46" s="7"/>
      <c r="C46" s="257">
        <v>211</v>
      </c>
      <c r="D46" s="257" t="s">
        <v>31</v>
      </c>
      <c r="E46" s="52"/>
      <c r="F46" s="479">
        <f>'[6]м'!F46</f>
        <v>0</v>
      </c>
      <c r="G46" s="160">
        <f>'[6]м'!H46</f>
        <v>0</v>
      </c>
      <c r="H46" s="123">
        <v>0</v>
      </c>
      <c r="I46" s="125">
        <v>0</v>
      </c>
      <c r="T46" s="353"/>
    </row>
    <row r="47" spans="1:20" ht="12.75">
      <c r="A47" s="256"/>
      <c r="B47" s="8" t="s">
        <v>46</v>
      </c>
      <c r="C47" s="255">
        <v>220</v>
      </c>
      <c r="D47" s="255" t="s">
        <v>15</v>
      </c>
      <c r="E47" s="52"/>
      <c r="F47" s="478">
        <f>'[6]м'!F47</f>
        <v>0</v>
      </c>
      <c r="G47" s="156"/>
      <c r="H47" s="124"/>
      <c r="I47" s="120"/>
      <c r="T47" s="353"/>
    </row>
    <row r="48" spans="1:20" ht="12.75">
      <c r="A48" s="256"/>
      <c r="B48" s="7"/>
      <c r="C48" s="257">
        <v>221</v>
      </c>
      <c r="D48" s="257" t="s">
        <v>31</v>
      </c>
      <c r="E48" s="52"/>
      <c r="F48" s="479">
        <f>'[6]м'!F48</f>
        <v>0</v>
      </c>
      <c r="G48" s="160">
        <f>'[6]м'!H48</f>
        <v>0</v>
      </c>
      <c r="H48" s="123"/>
      <c r="I48" s="125"/>
      <c r="T48" s="353"/>
    </row>
    <row r="49" spans="1:20" ht="12.75">
      <c r="A49" s="254">
        <v>3</v>
      </c>
      <c r="B49" s="12" t="s">
        <v>47</v>
      </c>
      <c r="C49" s="9">
        <v>230</v>
      </c>
      <c r="D49" s="255" t="s">
        <v>15</v>
      </c>
      <c r="E49" s="52"/>
      <c r="F49" s="476">
        <f>'[6]м'!F49</f>
        <v>0</v>
      </c>
      <c r="G49" s="139"/>
      <c r="H49" s="78">
        <v>0</v>
      </c>
      <c r="I49" s="140"/>
      <c r="T49" s="353"/>
    </row>
    <row r="50" spans="1:20" ht="12.75">
      <c r="A50" s="256"/>
      <c r="B50" s="10"/>
      <c r="C50" s="11">
        <v>231</v>
      </c>
      <c r="D50" s="257" t="s">
        <v>31</v>
      </c>
      <c r="E50" s="52"/>
      <c r="F50" s="477">
        <f>'[6]м'!F50</f>
        <v>0</v>
      </c>
      <c r="G50" s="83">
        <f>'[6]м'!H50</f>
        <v>0</v>
      </c>
      <c r="H50" s="81">
        <v>0</v>
      </c>
      <c r="I50" s="82">
        <v>0</v>
      </c>
      <c r="T50" s="353"/>
    </row>
    <row r="51" spans="1:20" s="371" customFormat="1" ht="12.75">
      <c r="A51" s="366"/>
      <c r="B51" s="164"/>
      <c r="C51" s="367"/>
      <c r="D51" s="368"/>
      <c r="E51" s="369"/>
      <c r="F51" s="498">
        <f>'[6]м'!F51</f>
        <v>0</v>
      </c>
      <c r="G51" s="168">
        <f>'[6]м'!H51</f>
        <v>0</v>
      </c>
      <c r="H51" s="1150"/>
      <c r="I51" s="1151"/>
      <c r="J51"/>
      <c r="K51"/>
      <c r="L51"/>
      <c r="M51"/>
      <c r="N51"/>
      <c r="O51"/>
      <c r="P51"/>
      <c r="Q51"/>
      <c r="R51"/>
      <c r="S51"/>
      <c r="T51" s="353"/>
    </row>
    <row r="52" spans="1:20" s="371" customFormat="1" ht="12.75">
      <c r="A52" s="372"/>
      <c r="B52" s="170"/>
      <c r="C52" s="373"/>
      <c r="D52" s="374"/>
      <c r="E52" s="369"/>
      <c r="F52" s="499">
        <f>'[6]м'!F52</f>
        <v>0</v>
      </c>
      <c r="G52" s="173">
        <f>'[6]м'!H52</f>
        <v>0</v>
      </c>
      <c r="H52" s="1150"/>
      <c r="I52" s="1151"/>
      <c r="J52"/>
      <c r="K52"/>
      <c r="L52"/>
      <c r="M52"/>
      <c r="N52"/>
      <c r="O52"/>
      <c r="P52"/>
      <c r="Q52"/>
      <c r="R52"/>
      <c r="S52"/>
      <c r="T52" s="353"/>
    </row>
    <row r="53" spans="1:20" s="249" customFormat="1" ht="12.75">
      <c r="A53" s="266">
        <v>5</v>
      </c>
      <c r="B53" s="163" t="s">
        <v>172</v>
      </c>
      <c r="C53" s="266">
        <v>240</v>
      </c>
      <c r="D53" s="266" t="s">
        <v>19</v>
      </c>
      <c r="E53" s="119"/>
      <c r="F53" s="475">
        <f>SUM(F54:F57)</f>
        <v>0</v>
      </c>
      <c r="G53" s="69">
        <f>SUM(G54:G57)</f>
        <v>0</v>
      </c>
      <c r="H53" s="70">
        <f>SUM(H54:H57)</f>
        <v>0</v>
      </c>
      <c r="I53" s="71">
        <f>SUM(I54:I57)</f>
        <v>0</v>
      </c>
      <c r="J53"/>
      <c r="K53"/>
      <c r="L53"/>
      <c r="M53"/>
      <c r="N53"/>
      <c r="O53"/>
      <c r="P53"/>
      <c r="Q53"/>
      <c r="R53"/>
      <c r="S53"/>
      <c r="T53" s="353"/>
    </row>
    <row r="54" spans="1:20" ht="12.75">
      <c r="A54" s="267"/>
      <c r="B54" s="909"/>
      <c r="C54" s="268"/>
      <c r="D54" s="268"/>
      <c r="E54" s="52"/>
      <c r="F54" s="500">
        <f>'[6]м'!F54</f>
        <v>0</v>
      </c>
      <c r="G54" s="422">
        <f>'[6]м'!H54</f>
        <v>0</v>
      </c>
      <c r="H54" s="95"/>
      <c r="I54" s="96">
        <v>0</v>
      </c>
      <c r="T54" s="353"/>
    </row>
    <row r="55" spans="1:20" ht="12.75">
      <c r="A55" s="267"/>
      <c r="B55" s="909"/>
      <c r="C55" s="268"/>
      <c r="D55" s="268"/>
      <c r="E55" s="52"/>
      <c r="F55" s="500">
        <f>'[6]м'!F55</f>
        <v>0</v>
      </c>
      <c r="G55" s="422">
        <f>'[6]м'!H55</f>
        <v>0</v>
      </c>
      <c r="H55" s="95">
        <v>0</v>
      </c>
      <c r="I55" s="96">
        <v>0</v>
      </c>
      <c r="T55" s="353"/>
    </row>
    <row r="56" spans="1:20" ht="12.75">
      <c r="A56" s="267"/>
      <c r="B56" s="909"/>
      <c r="C56" s="268"/>
      <c r="D56" s="268"/>
      <c r="E56" s="52"/>
      <c r="F56" s="500">
        <f>'[6]м'!F56</f>
        <v>0</v>
      </c>
      <c r="G56" s="422">
        <f>'[6]м'!H56</f>
        <v>0</v>
      </c>
      <c r="H56" s="95">
        <v>0</v>
      </c>
      <c r="I56" s="96">
        <v>0</v>
      </c>
      <c r="T56" s="353"/>
    </row>
    <row r="57" spans="1:20" ht="13.5" thickBot="1">
      <c r="A57" s="267"/>
      <c r="B57" s="909"/>
      <c r="C57" s="268"/>
      <c r="D57" s="268"/>
      <c r="E57" s="52"/>
      <c r="F57" s="500">
        <f>'[6]м'!F57</f>
        <v>0</v>
      </c>
      <c r="G57" s="422">
        <f>'[6]м'!H57</f>
        <v>0</v>
      </c>
      <c r="H57" s="95">
        <v>0</v>
      </c>
      <c r="I57" s="96">
        <v>0</v>
      </c>
      <c r="T57" s="353"/>
    </row>
    <row r="58" spans="1:20" s="249" customFormat="1" ht="15.75" thickBot="1">
      <c r="A58" s="269"/>
      <c r="B58" s="347" t="s">
        <v>49</v>
      </c>
      <c r="C58" s="270">
        <v>250</v>
      </c>
      <c r="D58" s="271" t="s">
        <v>19</v>
      </c>
      <c r="E58" s="119"/>
      <c r="F58" s="471"/>
      <c r="G58" s="73">
        <f>G53+G50+G32+G22</f>
        <v>0</v>
      </c>
      <c r="H58" s="147"/>
      <c r="I58" s="472">
        <f>I53+I50+I32+I22</f>
        <v>0</v>
      </c>
      <c r="J58"/>
      <c r="K58"/>
      <c r="L58"/>
      <c r="M58"/>
      <c r="N58"/>
      <c r="O58"/>
      <c r="P58"/>
      <c r="Q58"/>
      <c r="R58"/>
      <c r="S58"/>
      <c r="T58" s="353"/>
    </row>
    <row r="59" spans="1:20" ht="12.75">
      <c r="A59" s="256" t="s">
        <v>26</v>
      </c>
      <c r="B59" s="8" t="s">
        <v>50</v>
      </c>
      <c r="C59" s="255">
        <v>260</v>
      </c>
      <c r="D59" s="255" t="s">
        <v>15</v>
      </c>
      <c r="E59" s="52"/>
      <c r="F59" s="501">
        <f>'[6]м'!F59</f>
        <v>0</v>
      </c>
      <c r="G59" s="156"/>
      <c r="H59" s="200"/>
      <c r="I59" s="120"/>
      <c r="T59" s="353"/>
    </row>
    <row r="60" spans="1:20" ht="12.75">
      <c r="A60" s="256"/>
      <c r="B60" s="7"/>
      <c r="C60" s="257">
        <v>261</v>
      </c>
      <c r="D60" s="257" t="s">
        <v>31</v>
      </c>
      <c r="E60" s="52"/>
      <c r="F60" s="502">
        <f>'[6]м'!F60</f>
        <v>0</v>
      </c>
      <c r="G60" s="503">
        <f>'[6]м'!H60</f>
        <v>0</v>
      </c>
      <c r="H60" s="483">
        <v>0</v>
      </c>
      <c r="I60" s="484">
        <v>0</v>
      </c>
      <c r="T60" s="353"/>
    </row>
    <row r="61" spans="1:20" s="253" customFormat="1" ht="15.75">
      <c r="A61" s="87"/>
      <c r="B61" s="13" t="s">
        <v>167</v>
      </c>
      <c r="C61" s="74"/>
      <c r="D61" s="88"/>
      <c r="E61" s="74"/>
      <c r="F61" s="495">
        <f>'[6]м'!L61</f>
        <v>0</v>
      </c>
      <c r="G61" s="348">
        <f>'[6]м'!M61</f>
        <v>0</v>
      </c>
      <c r="H61" s="74"/>
      <c r="I61" s="473"/>
      <c r="J61"/>
      <c r="K61"/>
      <c r="L61"/>
      <c r="M61"/>
      <c r="N61"/>
      <c r="O61"/>
      <c r="P61"/>
      <c r="Q61"/>
      <c r="R61"/>
      <c r="S61"/>
      <c r="T61" s="350"/>
    </row>
    <row r="62" spans="1:20" ht="38.25">
      <c r="A62" s="272">
        <v>1</v>
      </c>
      <c r="B62" s="14" t="s">
        <v>51</v>
      </c>
      <c r="C62" s="273">
        <v>270</v>
      </c>
      <c r="D62" s="273" t="s">
        <v>15</v>
      </c>
      <c r="E62" s="52"/>
      <c r="F62" s="474">
        <f>'[6]м'!F62</f>
        <v>0</v>
      </c>
      <c r="G62" s="91">
        <f>'[6]м'!H62</f>
        <v>0</v>
      </c>
      <c r="H62" s="89">
        <v>0</v>
      </c>
      <c r="I62" s="90"/>
      <c r="T62" s="353"/>
    </row>
    <row r="63" spans="1:20" ht="12.75">
      <c r="A63" s="267">
        <v>2</v>
      </c>
      <c r="B63" s="15" t="s">
        <v>52</v>
      </c>
      <c r="C63" s="267">
        <v>280</v>
      </c>
      <c r="D63" s="267" t="s">
        <v>15</v>
      </c>
      <c r="E63" s="52"/>
      <c r="F63" s="475">
        <f>'[6]м'!F63</f>
        <v>0</v>
      </c>
      <c r="G63" s="69">
        <f>'[6]м'!H63</f>
        <v>0</v>
      </c>
      <c r="H63" s="66">
        <v>0</v>
      </c>
      <c r="I63" s="67">
        <v>0</v>
      </c>
      <c r="T63" s="353"/>
    </row>
    <row r="64" spans="1:20" ht="12.75">
      <c r="A64" s="273">
        <v>3</v>
      </c>
      <c r="B64" s="16" t="s">
        <v>53</v>
      </c>
      <c r="C64" s="273">
        <v>290</v>
      </c>
      <c r="D64" s="273" t="s">
        <v>31</v>
      </c>
      <c r="E64" s="52"/>
      <c r="F64" s="475">
        <f>'[6]м'!F64</f>
        <v>0</v>
      </c>
      <c r="G64" s="69">
        <f>'[6]м'!H64</f>
        <v>0</v>
      </c>
      <c r="H64" s="66"/>
      <c r="I64" s="67"/>
      <c r="T64" s="353"/>
    </row>
    <row r="65" spans="1:20" ht="12.75" customHeight="1">
      <c r="A65" s="273">
        <v>4</v>
      </c>
      <c r="B65" s="16" t="s">
        <v>54</v>
      </c>
      <c r="C65" s="273">
        <v>300</v>
      </c>
      <c r="D65" s="273" t="s">
        <v>19</v>
      </c>
      <c r="E65" s="52"/>
      <c r="F65" s="475">
        <f>'[6]м'!F65</f>
        <v>0</v>
      </c>
      <c r="G65" s="69">
        <f>'[6]м'!H65</f>
        <v>0</v>
      </c>
      <c r="H65" s="66">
        <v>0</v>
      </c>
      <c r="I65" s="67">
        <v>0</v>
      </c>
      <c r="T65" s="353"/>
    </row>
    <row r="66" spans="1:20" s="249" customFormat="1" ht="12.75" customHeight="1">
      <c r="A66" s="274">
        <v>5</v>
      </c>
      <c r="B66" s="175" t="s">
        <v>48</v>
      </c>
      <c r="C66" s="248">
        <v>310</v>
      </c>
      <c r="D66" s="248" t="s">
        <v>19</v>
      </c>
      <c r="E66" s="119"/>
      <c r="F66" s="475">
        <f>SUM(F67:F68)</f>
        <v>0</v>
      </c>
      <c r="G66" s="69">
        <f>SUM(G67:G68)</f>
        <v>0</v>
      </c>
      <c r="H66" s="70">
        <f>SUM(H67:H68)</f>
        <v>0</v>
      </c>
      <c r="I66" s="71">
        <f>SUM(I67:I68)</f>
        <v>0</v>
      </c>
      <c r="J66"/>
      <c r="K66"/>
      <c r="L66"/>
      <c r="M66"/>
      <c r="N66"/>
      <c r="O66"/>
      <c r="P66"/>
      <c r="Q66"/>
      <c r="R66"/>
      <c r="S66"/>
      <c r="T66" s="353"/>
    </row>
    <row r="67" spans="1:20" ht="23.25" customHeight="1">
      <c r="A67" s="275"/>
      <c r="B67" s="177" t="s">
        <v>55</v>
      </c>
      <c r="C67" s="276">
        <v>311</v>
      </c>
      <c r="D67" s="277" t="s">
        <v>56</v>
      </c>
      <c r="E67" s="94"/>
      <c r="F67" s="504">
        <f>'[6]м'!F67</f>
        <v>0</v>
      </c>
      <c r="G67" s="433">
        <f>'[6]м'!H67</f>
        <v>0</v>
      </c>
      <c r="H67" s="141">
        <v>0</v>
      </c>
      <c r="I67" s="142">
        <v>0</v>
      </c>
      <c r="T67" s="353"/>
    </row>
    <row r="68" spans="1:20" ht="13.5" thickBot="1">
      <c r="A68" s="256"/>
      <c r="B68" s="176" t="s">
        <v>57</v>
      </c>
      <c r="C68" s="278">
        <v>312</v>
      </c>
      <c r="D68" s="279" t="s">
        <v>56</v>
      </c>
      <c r="E68" s="94"/>
      <c r="F68" s="505">
        <f>'[6]м'!F68</f>
        <v>0</v>
      </c>
      <c r="G68" s="436">
        <f>'[6]м'!H68</f>
        <v>0</v>
      </c>
      <c r="H68" s="143">
        <v>0</v>
      </c>
      <c r="I68" s="144"/>
      <c r="T68" s="353"/>
    </row>
    <row r="69" spans="1:20" s="249" customFormat="1" ht="15.75" thickBot="1">
      <c r="A69" s="269"/>
      <c r="B69" s="179" t="s">
        <v>58</v>
      </c>
      <c r="C69" s="270">
        <v>320</v>
      </c>
      <c r="D69" s="271" t="s">
        <v>19</v>
      </c>
      <c r="E69" s="119"/>
      <c r="F69" s="485"/>
      <c r="G69" s="486">
        <f>SUM(G62:G66)</f>
        <v>0</v>
      </c>
      <c r="H69" s="487"/>
      <c r="I69" s="488">
        <f>SUM(I62:I66)</f>
        <v>0</v>
      </c>
      <c r="J69"/>
      <c r="K69"/>
      <c r="L69"/>
      <c r="M69"/>
      <c r="N69"/>
      <c r="O69"/>
      <c r="P69"/>
      <c r="Q69"/>
      <c r="R69"/>
      <c r="S69"/>
      <c r="T69" s="353"/>
    </row>
    <row r="70" spans="1:20" s="253" customFormat="1" ht="45">
      <c r="A70" s="87"/>
      <c r="B70" s="178" t="s">
        <v>59</v>
      </c>
      <c r="C70" s="74"/>
      <c r="D70" s="88"/>
      <c r="E70" s="74"/>
      <c r="F70" s="348"/>
      <c r="G70" s="348"/>
      <c r="H70" s="74"/>
      <c r="I70" s="74"/>
      <c r="J70" s="522"/>
      <c r="K70"/>
      <c r="L70"/>
      <c r="M70"/>
      <c r="N70"/>
      <c r="O70"/>
      <c r="P70"/>
      <c r="Q70"/>
      <c r="R70"/>
      <c r="S70"/>
      <c r="T70" s="350"/>
    </row>
    <row r="71" spans="1:20" s="249" customFormat="1" ht="12.75">
      <c r="A71" s="280">
        <v>1</v>
      </c>
      <c r="B71" s="281" t="s">
        <v>60</v>
      </c>
      <c r="C71" s="282">
        <v>330</v>
      </c>
      <c r="D71" s="266" t="s">
        <v>15</v>
      </c>
      <c r="E71" s="119"/>
      <c r="F71" s="474">
        <f>SUM(F72:F73)</f>
        <v>0</v>
      </c>
      <c r="G71" s="91">
        <f>SUM(G72:G73)</f>
        <v>0</v>
      </c>
      <c r="H71" s="76">
        <f>SUM(H72:H73)</f>
        <v>0</v>
      </c>
      <c r="I71" s="92">
        <f>SUM(I72:I73)</f>
        <v>0</v>
      </c>
      <c r="J71"/>
      <c r="K71"/>
      <c r="L71"/>
      <c r="M71"/>
      <c r="N71"/>
      <c r="O71"/>
      <c r="P71"/>
      <c r="Q71"/>
      <c r="R71"/>
      <c r="S71"/>
      <c r="T71" s="353"/>
    </row>
    <row r="72" spans="1:20" ht="12.75">
      <c r="A72" s="256"/>
      <c r="B72" s="283" t="s">
        <v>61</v>
      </c>
      <c r="C72" s="284">
        <v>331</v>
      </c>
      <c r="D72" s="285" t="s">
        <v>15</v>
      </c>
      <c r="E72" s="94"/>
      <c r="F72" s="505">
        <f>'[6]м'!F72</f>
        <v>0</v>
      </c>
      <c r="G72" s="436">
        <f>'[6]м'!H72</f>
        <v>0</v>
      </c>
      <c r="H72" s="143"/>
      <c r="I72" s="144"/>
      <c r="T72" s="353"/>
    </row>
    <row r="73" spans="1:20" ht="12.75">
      <c r="A73" s="256"/>
      <c r="B73" s="286" t="s">
        <v>62</v>
      </c>
      <c r="C73" s="284">
        <v>332</v>
      </c>
      <c r="D73" s="285" t="s">
        <v>15</v>
      </c>
      <c r="E73" s="94"/>
      <c r="F73" s="505">
        <f>'[6]м'!F73</f>
        <v>0</v>
      </c>
      <c r="G73" s="436">
        <f>'[6]м'!H73</f>
        <v>0</v>
      </c>
      <c r="H73" s="143"/>
      <c r="I73" s="144"/>
      <c r="T73" s="353"/>
    </row>
    <row r="74" spans="1:20" ht="12.75">
      <c r="A74" s="237">
        <v>2</v>
      </c>
      <c r="B74" s="287" t="s">
        <v>63</v>
      </c>
      <c r="C74" s="288">
        <v>340</v>
      </c>
      <c r="D74" s="273" t="s">
        <v>15</v>
      </c>
      <c r="E74" s="52"/>
      <c r="F74" s="475">
        <f>'[6]м'!F74</f>
        <v>0</v>
      </c>
      <c r="G74" s="69">
        <f>'[6]м'!H74</f>
        <v>0</v>
      </c>
      <c r="H74" s="66">
        <v>0</v>
      </c>
      <c r="I74" s="67">
        <v>0</v>
      </c>
      <c r="T74" s="353"/>
    </row>
    <row r="75" spans="1:20" ht="12.75">
      <c r="A75" s="17">
        <v>3</v>
      </c>
      <c r="B75" s="287" t="s">
        <v>64</v>
      </c>
      <c r="C75" s="250">
        <v>350</v>
      </c>
      <c r="D75" s="273" t="s">
        <v>15</v>
      </c>
      <c r="E75" s="52"/>
      <c r="F75" s="475">
        <f>'[6]м'!F75</f>
        <v>0</v>
      </c>
      <c r="G75" s="69">
        <f>'[6]м'!H75</f>
        <v>0</v>
      </c>
      <c r="H75" s="66">
        <v>0</v>
      </c>
      <c r="I75" s="67">
        <v>0</v>
      </c>
      <c r="T75" s="353"/>
    </row>
    <row r="76" spans="1:20" ht="12.75">
      <c r="A76" s="254">
        <v>4</v>
      </c>
      <c r="B76" s="287" t="s">
        <v>65</v>
      </c>
      <c r="C76" s="289">
        <v>360</v>
      </c>
      <c r="D76" s="273" t="s">
        <v>15</v>
      </c>
      <c r="E76" s="52"/>
      <c r="F76" s="475">
        <f>'[6]м'!F76</f>
        <v>0</v>
      </c>
      <c r="G76" s="69">
        <f>'[6]м'!H76</f>
        <v>0</v>
      </c>
      <c r="H76" s="66">
        <v>0</v>
      </c>
      <c r="I76" s="67"/>
      <c r="T76" s="353"/>
    </row>
    <row r="77" spans="1:20" ht="12" customHeight="1">
      <c r="A77" s="254">
        <v>5</v>
      </c>
      <c r="B77" s="290" t="s">
        <v>66</v>
      </c>
      <c r="C77" s="273">
        <v>370</v>
      </c>
      <c r="D77" s="273" t="s">
        <v>15</v>
      </c>
      <c r="E77" s="52"/>
      <c r="F77" s="475">
        <f>'[6]м'!F77</f>
        <v>0</v>
      </c>
      <c r="G77" s="69">
        <f>'[6]м'!H77</f>
        <v>0</v>
      </c>
      <c r="H77" s="66">
        <v>0</v>
      </c>
      <c r="I77" s="67">
        <v>0</v>
      </c>
      <c r="T77" s="353"/>
    </row>
    <row r="78" spans="1:20" ht="12.75">
      <c r="A78" s="237">
        <v>6</v>
      </c>
      <c r="B78" s="291" t="s">
        <v>67</v>
      </c>
      <c r="C78" s="18">
        <v>380</v>
      </c>
      <c r="D78" s="275" t="s">
        <v>15</v>
      </c>
      <c r="E78" s="52"/>
      <c r="F78" s="475">
        <f>'[6]м'!F78</f>
        <v>0</v>
      </c>
      <c r="G78" s="69">
        <f>'[6]м'!H78</f>
        <v>0</v>
      </c>
      <c r="H78" s="66"/>
      <c r="I78" s="67"/>
      <c r="T78" s="353"/>
    </row>
    <row r="79" spans="1:20" ht="25.5" customHeight="1">
      <c r="A79" s="145"/>
      <c r="B79" s="292" t="s">
        <v>68</v>
      </c>
      <c r="C79" s="146">
        <v>381</v>
      </c>
      <c r="D79" s="285" t="s">
        <v>69</v>
      </c>
      <c r="E79" s="94"/>
      <c r="F79" s="505">
        <f>'[6]м'!F79</f>
        <v>0</v>
      </c>
      <c r="G79" s="436">
        <f>'[6]м'!H79</f>
        <v>0</v>
      </c>
      <c r="H79" s="143">
        <v>0</v>
      </c>
      <c r="I79" s="144">
        <v>0</v>
      </c>
      <c r="T79" s="353"/>
    </row>
    <row r="80" spans="1:20" s="249" customFormat="1" ht="12.75">
      <c r="A80" s="293">
        <v>7</v>
      </c>
      <c r="B80" s="281" t="s">
        <v>70</v>
      </c>
      <c r="C80" s="294">
        <v>390</v>
      </c>
      <c r="D80" s="248" t="s">
        <v>71</v>
      </c>
      <c r="E80" s="119"/>
      <c r="F80" s="475">
        <f>SUM(F81:F85)</f>
        <v>0</v>
      </c>
      <c r="G80" s="69">
        <f>SUM(G81:G85)</f>
        <v>0</v>
      </c>
      <c r="H80" s="70">
        <f>SUM(H81:H85)</f>
        <v>0</v>
      </c>
      <c r="I80" s="71">
        <f>SUM(I81:I85)</f>
        <v>0</v>
      </c>
      <c r="J80"/>
      <c r="K80"/>
      <c r="L80"/>
      <c r="M80"/>
      <c r="N80"/>
      <c r="O80"/>
      <c r="P80"/>
      <c r="Q80"/>
      <c r="R80"/>
      <c r="S80"/>
      <c r="T80" s="353"/>
    </row>
    <row r="81" spans="1:20" ht="12.75">
      <c r="A81" s="254"/>
      <c r="B81" s="295" t="s">
        <v>72</v>
      </c>
      <c r="C81" s="296">
        <v>391</v>
      </c>
      <c r="D81" s="285" t="s">
        <v>71</v>
      </c>
      <c r="E81" s="94"/>
      <c r="F81" s="505">
        <f>'[6]м'!F81</f>
        <v>0</v>
      </c>
      <c r="G81" s="436">
        <f>'[6]м'!H81</f>
        <v>0</v>
      </c>
      <c r="H81" s="143"/>
      <c r="I81" s="144"/>
      <c r="T81" s="353"/>
    </row>
    <row r="82" spans="1:20" ht="12.75">
      <c r="A82" s="256"/>
      <c r="B82" s="279" t="s">
        <v>73</v>
      </c>
      <c r="C82" s="296">
        <v>392</v>
      </c>
      <c r="D82" s="285" t="s">
        <v>71</v>
      </c>
      <c r="E82" s="94"/>
      <c r="F82" s="505">
        <f>'[6]м'!F82</f>
        <v>0</v>
      </c>
      <c r="G82" s="436">
        <f>'[6]м'!H82</f>
        <v>0</v>
      </c>
      <c r="H82" s="143"/>
      <c r="I82" s="144"/>
      <c r="T82" s="353"/>
    </row>
    <row r="83" spans="1:20" ht="12.75">
      <c r="A83" s="256"/>
      <c r="B83" s="285" t="s">
        <v>74</v>
      </c>
      <c r="C83" s="296">
        <v>393</v>
      </c>
      <c r="D83" s="285" t="s">
        <v>71</v>
      </c>
      <c r="E83" s="94"/>
      <c r="F83" s="505">
        <f>'[6]м'!F83</f>
        <v>0</v>
      </c>
      <c r="G83" s="436">
        <f>'[6]м'!H83</f>
        <v>0</v>
      </c>
      <c r="H83" s="143">
        <v>0</v>
      </c>
      <c r="I83" s="144">
        <v>0</v>
      </c>
      <c r="T83" s="353"/>
    </row>
    <row r="84" spans="1:20" ht="12.75">
      <c r="A84" s="239"/>
      <c r="B84" s="285" t="s">
        <v>75</v>
      </c>
      <c r="C84" s="285">
        <v>394</v>
      </c>
      <c r="D84" s="285" t="s">
        <v>71</v>
      </c>
      <c r="E84" s="94"/>
      <c r="F84" s="505">
        <f>'[6]м'!F84</f>
        <v>0</v>
      </c>
      <c r="G84" s="436">
        <f>'[6]м'!H84</f>
        <v>0</v>
      </c>
      <c r="H84" s="143">
        <v>0</v>
      </c>
      <c r="I84" s="144">
        <v>0</v>
      </c>
      <c r="T84" s="353"/>
    </row>
    <row r="85" spans="1:20" ht="12.75">
      <c r="A85" s="239"/>
      <c r="B85" s="285" t="s">
        <v>76</v>
      </c>
      <c r="C85" s="285">
        <v>395</v>
      </c>
      <c r="D85" s="285" t="s">
        <v>71</v>
      </c>
      <c r="E85" s="94"/>
      <c r="F85" s="505">
        <f>'[6]м'!F85</f>
        <v>0</v>
      </c>
      <c r="G85" s="436">
        <f>'[6]м'!H85</f>
        <v>0</v>
      </c>
      <c r="H85" s="143"/>
      <c r="I85" s="144"/>
      <c r="T85" s="353"/>
    </row>
    <row r="86" spans="1:20" ht="12.75">
      <c r="A86" s="297">
        <v>8</v>
      </c>
      <c r="B86" s="298" t="s">
        <v>77</v>
      </c>
      <c r="C86" s="255">
        <v>400</v>
      </c>
      <c r="D86" s="255" t="s">
        <v>15</v>
      </c>
      <c r="E86" s="181"/>
      <c r="F86" s="506">
        <f>'[6]м'!F86</f>
        <v>0</v>
      </c>
      <c r="G86" s="439"/>
      <c r="H86" s="182">
        <v>0</v>
      </c>
      <c r="I86" s="183"/>
      <c r="T86" s="353"/>
    </row>
    <row r="87" spans="1:20" ht="12.75">
      <c r="A87" s="299"/>
      <c r="B87" s="240"/>
      <c r="C87" s="267">
        <v>401</v>
      </c>
      <c r="D87" s="267" t="s">
        <v>78</v>
      </c>
      <c r="E87" s="52"/>
      <c r="F87" s="475">
        <f>'[6]м'!F87</f>
        <v>0</v>
      </c>
      <c r="G87" s="69">
        <f>'[6]м'!H87</f>
        <v>0</v>
      </c>
      <c r="H87" s="66">
        <v>0</v>
      </c>
      <c r="I87" s="67"/>
      <c r="T87" s="353"/>
    </row>
    <row r="88" spans="1:20" s="371" customFormat="1" ht="12.75">
      <c r="A88" s="375"/>
      <c r="B88" s="301"/>
      <c r="C88" s="376"/>
      <c r="D88" s="377"/>
      <c r="E88" s="378"/>
      <c r="F88" s="507"/>
      <c r="G88" s="186"/>
      <c r="H88" s="1150"/>
      <c r="I88" s="1151"/>
      <c r="J88"/>
      <c r="K88"/>
      <c r="L88"/>
      <c r="M88"/>
      <c r="N88"/>
      <c r="O88"/>
      <c r="P88"/>
      <c r="Q88"/>
      <c r="R88"/>
      <c r="S88"/>
      <c r="T88" s="353"/>
    </row>
    <row r="89" spans="1:20" ht="12.75">
      <c r="A89" s="237">
        <v>9</v>
      </c>
      <c r="B89" s="287" t="s">
        <v>81</v>
      </c>
      <c r="C89" s="273">
        <v>410</v>
      </c>
      <c r="D89" s="273" t="s">
        <v>15</v>
      </c>
      <c r="E89" s="97"/>
      <c r="F89" s="508">
        <f>'[6]м'!F89</f>
        <v>0</v>
      </c>
      <c r="G89" s="442">
        <f>'[6]м'!H89</f>
        <v>0</v>
      </c>
      <c r="H89" s="93"/>
      <c r="I89" s="98"/>
      <c r="T89" s="353"/>
    </row>
    <row r="90" spans="1:20" s="249" customFormat="1" ht="12.75">
      <c r="A90" s="266">
        <v>10</v>
      </c>
      <c r="B90" s="163" t="s">
        <v>172</v>
      </c>
      <c r="C90" s="266">
        <v>240</v>
      </c>
      <c r="D90" s="266" t="s">
        <v>19</v>
      </c>
      <c r="E90" s="119"/>
      <c r="F90" s="475">
        <f>SUM(F91:F94)</f>
        <v>0</v>
      </c>
      <c r="G90" s="69">
        <f>SUM(G91:G94)</f>
        <v>0</v>
      </c>
      <c r="H90" s="70">
        <f>SUM(H91:H94)</f>
        <v>0</v>
      </c>
      <c r="I90" s="71">
        <f>SUM(I91:I94)</f>
        <v>0</v>
      </c>
      <c r="J90"/>
      <c r="K90"/>
      <c r="L90"/>
      <c r="M90"/>
      <c r="N90"/>
      <c r="O90"/>
      <c r="P90"/>
      <c r="Q90"/>
      <c r="R90"/>
      <c r="S90"/>
      <c r="T90" s="353"/>
    </row>
    <row r="91" spans="1:20" ht="12.75">
      <c r="A91" s="267"/>
      <c r="B91" s="909" t="s">
        <v>366</v>
      </c>
      <c r="C91" s="268"/>
      <c r="D91" s="268"/>
      <c r="E91" s="52"/>
      <c r="F91" s="500">
        <f>'[6]м'!F91</f>
        <v>0</v>
      </c>
      <c r="G91" s="422">
        <f>'[6]м'!H91</f>
        <v>0</v>
      </c>
      <c r="H91" s="95">
        <v>0</v>
      </c>
      <c r="I91" s="96">
        <v>0</v>
      </c>
      <c r="T91" s="353"/>
    </row>
    <row r="92" spans="1:20" ht="12.75">
      <c r="A92" s="267"/>
      <c r="B92" s="909" t="s">
        <v>367</v>
      </c>
      <c r="C92" s="268"/>
      <c r="D92" s="268"/>
      <c r="E92" s="52"/>
      <c r="F92" s="500">
        <f>'[6]м'!F92</f>
        <v>0</v>
      </c>
      <c r="G92" s="422">
        <f>'[6]м'!H92</f>
        <v>0</v>
      </c>
      <c r="H92" s="95">
        <v>0</v>
      </c>
      <c r="I92" s="96">
        <v>0</v>
      </c>
      <c r="T92" s="353"/>
    </row>
    <row r="93" spans="1:20" ht="12.75">
      <c r="A93" s="267"/>
      <c r="B93" s="909"/>
      <c r="C93" s="268"/>
      <c r="D93" s="268"/>
      <c r="E93" s="52"/>
      <c r="F93" s="500">
        <f>'[6]м'!F93</f>
        <v>0</v>
      </c>
      <c r="G93" s="422">
        <f>'[6]м'!H93</f>
        <v>0</v>
      </c>
      <c r="H93" s="95">
        <v>0</v>
      </c>
      <c r="I93" s="96">
        <v>0</v>
      </c>
      <c r="T93" s="353"/>
    </row>
    <row r="94" spans="1:20" ht="13.5" thickBot="1">
      <c r="A94" s="267"/>
      <c r="B94" s="909"/>
      <c r="C94" s="268"/>
      <c r="D94" s="268"/>
      <c r="E94" s="52"/>
      <c r="F94" s="500">
        <f>'[6]м'!F94</f>
        <v>0</v>
      </c>
      <c r="G94" s="422">
        <f>'[6]м'!H94</f>
        <v>0</v>
      </c>
      <c r="H94" s="95">
        <v>0</v>
      </c>
      <c r="I94" s="96">
        <v>0</v>
      </c>
      <c r="T94" s="353"/>
    </row>
    <row r="95" spans="1:20" s="249" customFormat="1" ht="15.75" thickBot="1">
      <c r="A95" s="269"/>
      <c r="B95" s="179" t="s">
        <v>82</v>
      </c>
      <c r="C95" s="270">
        <v>430</v>
      </c>
      <c r="D95" s="271" t="s">
        <v>19</v>
      </c>
      <c r="E95" s="119"/>
      <c r="F95" s="471"/>
      <c r="G95" s="73">
        <f>SUM(G86:G90)+G80+SUM(G74:G78)+G71</f>
        <v>0</v>
      </c>
      <c r="H95" s="180"/>
      <c r="I95" s="472">
        <f>SUM(I86:I90)+I80+SUM(I74:I78)+I71</f>
        <v>0</v>
      </c>
      <c r="J95"/>
      <c r="K95"/>
      <c r="L95"/>
      <c r="M95"/>
      <c r="N95"/>
      <c r="O95"/>
      <c r="P95"/>
      <c r="Q95"/>
      <c r="R95"/>
      <c r="S95"/>
      <c r="T95" s="353"/>
    </row>
    <row r="96" spans="1:20" s="236" customFormat="1" ht="12.75">
      <c r="A96" s="304" t="s">
        <v>26</v>
      </c>
      <c r="B96" s="305" t="s">
        <v>79</v>
      </c>
      <c r="C96" s="306">
        <v>440</v>
      </c>
      <c r="D96" s="242" t="s">
        <v>80</v>
      </c>
      <c r="E96" s="74"/>
      <c r="F96" s="509">
        <f>'[6]м'!F96</f>
        <v>0</v>
      </c>
      <c r="G96" s="510">
        <f>'[6]м'!H96</f>
        <v>0</v>
      </c>
      <c r="H96" s="489">
        <v>0</v>
      </c>
      <c r="I96" s="490">
        <v>0</v>
      </c>
      <c r="J96"/>
      <c r="K96"/>
      <c r="L96"/>
      <c r="M96"/>
      <c r="N96"/>
      <c r="O96"/>
      <c r="P96"/>
      <c r="Q96"/>
      <c r="R96"/>
      <c r="S96"/>
      <c r="T96" s="353"/>
    </row>
    <row r="97" spans="1:20" s="253" customFormat="1" ht="15">
      <c r="A97" s="251"/>
      <c r="B97" s="4" t="s">
        <v>83</v>
      </c>
      <c r="C97" s="250"/>
      <c r="D97" s="250"/>
      <c r="E97" s="74"/>
      <c r="F97" s="495"/>
      <c r="G97" s="348"/>
      <c r="H97" s="74"/>
      <c r="I97" s="473"/>
      <c r="J97"/>
      <c r="K97"/>
      <c r="L97"/>
      <c r="M97"/>
      <c r="N97"/>
      <c r="O97"/>
      <c r="P97"/>
      <c r="Q97"/>
      <c r="R97"/>
      <c r="S97"/>
      <c r="T97" s="350"/>
    </row>
    <row r="98" spans="1:20" ht="12.75">
      <c r="A98" s="237">
        <v>1</v>
      </c>
      <c r="B98" s="287" t="s">
        <v>84</v>
      </c>
      <c r="C98" s="307">
        <v>450</v>
      </c>
      <c r="D98" s="267" t="s">
        <v>56</v>
      </c>
      <c r="E98" s="52"/>
      <c r="F98" s="474">
        <f>'[6]м'!F98</f>
        <v>0</v>
      </c>
      <c r="G98" s="91">
        <f>'[6]м'!H98</f>
        <v>0</v>
      </c>
      <c r="H98" s="89">
        <v>0</v>
      </c>
      <c r="I98" s="90">
        <v>0</v>
      </c>
      <c r="T98" s="353"/>
    </row>
    <row r="99" spans="1:20" ht="12.75">
      <c r="A99" s="239">
        <v>2</v>
      </c>
      <c r="B99" s="308" t="s">
        <v>85</v>
      </c>
      <c r="C99" s="273">
        <v>460</v>
      </c>
      <c r="D99" s="273" t="s">
        <v>56</v>
      </c>
      <c r="E99" s="52"/>
      <c r="F99" s="475">
        <f>'[6]м'!F99</f>
        <v>0</v>
      </c>
      <c r="G99" s="69">
        <f>'[6]м'!H99</f>
        <v>0</v>
      </c>
      <c r="H99" s="66">
        <v>0</v>
      </c>
      <c r="I99" s="67">
        <v>0</v>
      </c>
      <c r="T99" s="353"/>
    </row>
    <row r="100" spans="1:20" ht="12.75">
      <c r="A100" s="20">
        <v>3</v>
      </c>
      <c r="B100" s="309" t="s">
        <v>86</v>
      </c>
      <c r="C100" s="273">
        <v>470</v>
      </c>
      <c r="D100" s="273" t="s">
        <v>56</v>
      </c>
      <c r="E100" s="52"/>
      <c r="F100" s="475">
        <f>'[6]м'!F100</f>
        <v>0</v>
      </c>
      <c r="G100" s="69">
        <f>'[6]м'!H100</f>
        <v>0</v>
      </c>
      <c r="H100" s="66">
        <v>0</v>
      </c>
      <c r="I100" s="67">
        <v>0</v>
      </c>
      <c r="T100" s="353"/>
    </row>
    <row r="101" spans="1:20" ht="12.75">
      <c r="A101" s="17">
        <v>4</v>
      </c>
      <c r="B101" s="287" t="s">
        <v>87</v>
      </c>
      <c r="C101" s="288">
        <v>480</v>
      </c>
      <c r="D101" s="273" t="s">
        <v>88</v>
      </c>
      <c r="E101" s="52"/>
      <c r="F101" s="475">
        <f>'[6]м'!F101</f>
        <v>0</v>
      </c>
      <c r="G101" s="69">
        <f>'[6]м'!H101</f>
        <v>0</v>
      </c>
      <c r="H101" s="66">
        <v>0</v>
      </c>
      <c r="I101" s="67">
        <v>0</v>
      </c>
      <c r="T101" s="353"/>
    </row>
    <row r="102" spans="1:20" ht="12.75">
      <c r="A102" s="17">
        <v>5</v>
      </c>
      <c r="B102" s="21" t="s">
        <v>89</v>
      </c>
      <c r="C102" s="310">
        <v>490</v>
      </c>
      <c r="D102" s="244" t="s">
        <v>19</v>
      </c>
      <c r="E102" s="52"/>
      <c r="F102" s="475">
        <f>'[6]м'!F102</f>
        <v>0</v>
      </c>
      <c r="G102" s="69">
        <f>'[6]м'!H102</f>
        <v>0</v>
      </c>
      <c r="H102" s="66">
        <v>0</v>
      </c>
      <c r="I102" s="67">
        <v>0</v>
      </c>
      <c r="T102" s="353"/>
    </row>
    <row r="103" spans="1:20" ht="12.75">
      <c r="A103" s="237">
        <v>6</v>
      </c>
      <c r="B103" s="21" t="s">
        <v>90</v>
      </c>
      <c r="C103" s="310">
        <v>500</v>
      </c>
      <c r="D103" s="244" t="s">
        <v>19</v>
      </c>
      <c r="E103" s="52"/>
      <c r="F103" s="475">
        <f>'[6]м'!F103</f>
        <v>0</v>
      </c>
      <c r="G103" s="69">
        <f>'[6]м'!H103</f>
        <v>0</v>
      </c>
      <c r="H103" s="66">
        <v>0</v>
      </c>
      <c r="I103" s="67">
        <v>0</v>
      </c>
      <c r="T103" s="353"/>
    </row>
    <row r="104" spans="1:20" ht="12.75">
      <c r="A104" s="237">
        <v>7</v>
      </c>
      <c r="B104" s="21" t="s">
        <v>91</v>
      </c>
      <c r="C104" s="22">
        <v>510</v>
      </c>
      <c r="D104" s="242" t="s">
        <v>92</v>
      </c>
      <c r="E104" s="52"/>
      <c r="F104" s="475">
        <f>'[6]м'!F104</f>
        <v>0</v>
      </c>
      <c r="G104" s="69">
        <f>'[6]м'!H104</f>
        <v>0</v>
      </c>
      <c r="H104" s="66">
        <v>0</v>
      </c>
      <c r="I104" s="67">
        <v>0</v>
      </c>
      <c r="T104" s="353"/>
    </row>
    <row r="105" spans="1:20" ht="15">
      <c r="A105" s="239">
        <v>8</v>
      </c>
      <c r="B105" s="23" t="s">
        <v>93</v>
      </c>
      <c r="C105" s="24">
        <v>520</v>
      </c>
      <c r="D105" s="25" t="s">
        <v>19</v>
      </c>
      <c r="E105" s="52"/>
      <c r="F105" s="475">
        <f>'[6]м'!F105</f>
        <v>0</v>
      </c>
      <c r="G105" s="69">
        <f>'[6]м'!H105</f>
        <v>0</v>
      </c>
      <c r="H105" s="66">
        <v>0</v>
      </c>
      <c r="I105" s="67">
        <v>0</v>
      </c>
      <c r="T105" s="353"/>
    </row>
    <row r="106" spans="1:20" ht="12.75">
      <c r="A106" s="237">
        <v>9</v>
      </c>
      <c r="B106" s="21" t="s">
        <v>94</v>
      </c>
      <c r="C106" s="244">
        <v>530</v>
      </c>
      <c r="D106" s="244" t="s">
        <v>19</v>
      </c>
      <c r="E106" s="52"/>
      <c r="F106" s="475">
        <f>'[6]м'!F106</f>
        <v>0</v>
      </c>
      <c r="G106" s="69">
        <f>'[6]м'!H106</f>
        <v>0</v>
      </c>
      <c r="H106" s="66">
        <v>0</v>
      </c>
      <c r="I106" s="67">
        <v>0</v>
      </c>
      <c r="T106" s="353"/>
    </row>
    <row r="107" spans="1:20" ht="12.75">
      <c r="A107" s="237">
        <v>10</v>
      </c>
      <c r="B107" s="21" t="s">
        <v>95</v>
      </c>
      <c r="C107" s="244">
        <v>540</v>
      </c>
      <c r="D107" s="244" t="s">
        <v>19</v>
      </c>
      <c r="E107" s="52"/>
      <c r="F107" s="475">
        <f>'[6]м'!F107</f>
        <v>0</v>
      </c>
      <c r="G107" s="69">
        <f>'[6]м'!H107</f>
        <v>0</v>
      </c>
      <c r="H107" s="66">
        <v>0</v>
      </c>
      <c r="I107" s="67">
        <v>0</v>
      </c>
      <c r="T107" s="353"/>
    </row>
    <row r="108" spans="1:20" s="249" customFormat="1" ht="12.75">
      <c r="A108" s="266">
        <v>11</v>
      </c>
      <c r="B108" s="163" t="s">
        <v>172</v>
      </c>
      <c r="C108" s="266">
        <v>240</v>
      </c>
      <c r="D108" s="266" t="s">
        <v>19</v>
      </c>
      <c r="E108" s="119"/>
      <c r="F108" s="475">
        <f>SUM(F109:F112)</f>
        <v>0</v>
      </c>
      <c r="G108" s="69">
        <f>SUM(G109:G112)</f>
        <v>0</v>
      </c>
      <c r="H108" s="70">
        <f>SUM(H109:H112)</f>
        <v>0</v>
      </c>
      <c r="I108" s="71">
        <f>SUM(I109:I112)</f>
        <v>0</v>
      </c>
      <c r="J108"/>
      <c r="K108"/>
      <c r="L108"/>
      <c r="M108"/>
      <c r="N108"/>
      <c r="O108"/>
      <c r="P108"/>
      <c r="Q108"/>
      <c r="R108"/>
      <c r="S108"/>
      <c r="T108" s="353"/>
    </row>
    <row r="109" spans="1:20" ht="12.75">
      <c r="A109" s="267"/>
      <c r="B109" s="909" t="s">
        <v>368</v>
      </c>
      <c r="C109" s="268"/>
      <c r="D109" s="268"/>
      <c r="E109" s="52"/>
      <c r="F109" s="500">
        <f>'[6]м'!F109</f>
        <v>0</v>
      </c>
      <c r="G109" s="422">
        <f>'[6]м'!H109</f>
        <v>0</v>
      </c>
      <c r="H109" s="95"/>
      <c r="I109" s="96"/>
      <c r="T109" s="353"/>
    </row>
    <row r="110" spans="1:20" ht="12.75">
      <c r="A110" s="267"/>
      <c r="B110" s="909"/>
      <c r="C110" s="268"/>
      <c r="D110" s="268"/>
      <c r="E110" s="52"/>
      <c r="F110" s="500">
        <f>'[6]м'!F110</f>
        <v>0</v>
      </c>
      <c r="G110" s="422">
        <f>'[6]м'!H110</f>
        <v>0</v>
      </c>
      <c r="H110" s="95">
        <v>0</v>
      </c>
      <c r="I110" s="96"/>
      <c r="T110" s="353"/>
    </row>
    <row r="111" spans="1:20" ht="12.75">
      <c r="A111" s="267"/>
      <c r="B111" s="909"/>
      <c r="C111" s="268"/>
      <c r="D111" s="268"/>
      <c r="E111" s="52"/>
      <c r="F111" s="500">
        <f>'[6]м'!F111</f>
        <v>0</v>
      </c>
      <c r="G111" s="422">
        <f>'[6]м'!H111</f>
        <v>0</v>
      </c>
      <c r="H111" s="95">
        <v>0</v>
      </c>
      <c r="I111" s="96">
        <v>0</v>
      </c>
      <c r="T111" s="353"/>
    </row>
    <row r="112" spans="1:20" ht="12.75">
      <c r="A112" s="267"/>
      <c r="B112" s="909"/>
      <c r="C112" s="268"/>
      <c r="D112" s="268"/>
      <c r="E112" s="52"/>
      <c r="F112" s="500">
        <f>'[6]м'!F112</f>
        <v>0</v>
      </c>
      <c r="G112" s="422">
        <f>'[6]м'!H112</f>
        <v>0</v>
      </c>
      <c r="H112" s="95">
        <v>0</v>
      </c>
      <c r="I112" s="96">
        <v>0</v>
      </c>
      <c r="T112" s="353"/>
    </row>
    <row r="113" spans="1:20" s="371" customFormat="1" ht="15.75" customHeight="1" thickBot="1">
      <c r="A113" s="379"/>
      <c r="B113" s="189"/>
      <c r="C113" s="380"/>
      <c r="D113" s="381"/>
      <c r="E113" s="378"/>
      <c r="F113" s="511"/>
      <c r="G113" s="193"/>
      <c r="H113" s="1150"/>
      <c r="I113" s="1151"/>
      <c r="J113"/>
      <c r="K113"/>
      <c r="L113"/>
      <c r="M113"/>
      <c r="N113"/>
      <c r="O113"/>
      <c r="P113"/>
      <c r="Q113"/>
      <c r="R113"/>
      <c r="S113"/>
      <c r="T113" s="353"/>
    </row>
    <row r="114" spans="1:20" s="249" customFormat="1" ht="15.75" thickBot="1">
      <c r="A114" s="269"/>
      <c r="B114" s="179" t="s">
        <v>97</v>
      </c>
      <c r="C114" s="270">
        <v>560</v>
      </c>
      <c r="D114" s="271" t="s">
        <v>19</v>
      </c>
      <c r="E114" s="119"/>
      <c r="F114" s="485"/>
      <c r="G114" s="486">
        <f>SUM(G98:G108)</f>
        <v>0</v>
      </c>
      <c r="H114" s="487"/>
      <c r="I114" s="488">
        <f>SUM(I98:I108)</f>
        <v>0</v>
      </c>
      <c r="J114"/>
      <c r="K114"/>
      <c r="L114"/>
      <c r="M114"/>
      <c r="N114"/>
      <c r="O114"/>
      <c r="P114"/>
      <c r="Q114"/>
      <c r="R114"/>
      <c r="S114"/>
      <c r="T114" s="353"/>
    </row>
    <row r="115" spans="1:20" s="253" customFormat="1" ht="15">
      <c r="A115" s="311"/>
      <c r="B115" s="26" t="s">
        <v>98</v>
      </c>
      <c r="C115" s="312"/>
      <c r="D115" s="238"/>
      <c r="E115" s="74"/>
      <c r="F115" s="495"/>
      <c r="G115" s="348"/>
      <c r="H115" s="74"/>
      <c r="I115" s="473"/>
      <c r="J115"/>
      <c r="K115"/>
      <c r="L115"/>
      <c r="M115"/>
      <c r="N115"/>
      <c r="O115"/>
      <c r="P115"/>
      <c r="Q115"/>
      <c r="R115"/>
      <c r="S115"/>
      <c r="T115" s="350"/>
    </row>
    <row r="116" spans="1:20" ht="12.75">
      <c r="A116" s="239">
        <v>1</v>
      </c>
      <c r="B116" s="23" t="s">
        <v>99</v>
      </c>
      <c r="C116" s="242">
        <v>570</v>
      </c>
      <c r="D116" s="242" t="s">
        <v>15</v>
      </c>
      <c r="E116" s="52"/>
      <c r="F116" s="474">
        <f>'[6]м'!F116</f>
        <v>0</v>
      </c>
      <c r="G116" s="91">
        <f>'[6]м'!H116</f>
        <v>0</v>
      </c>
      <c r="H116" s="89"/>
      <c r="I116" s="90">
        <v>0</v>
      </c>
      <c r="T116" s="353"/>
    </row>
    <row r="117" spans="1:20" ht="12.75">
      <c r="A117" s="254">
        <v>2</v>
      </c>
      <c r="B117" s="21" t="s">
        <v>100</v>
      </c>
      <c r="C117" s="244">
        <v>580</v>
      </c>
      <c r="D117" s="244" t="s">
        <v>19</v>
      </c>
      <c r="E117" s="52"/>
      <c r="F117" s="475">
        <f>'[6]м'!F117</f>
        <v>0</v>
      </c>
      <c r="G117" s="69">
        <f>'[6]м'!H117</f>
        <v>0</v>
      </c>
      <c r="H117" s="66">
        <v>0</v>
      </c>
      <c r="I117" s="67">
        <v>0</v>
      </c>
      <c r="T117" s="353"/>
    </row>
    <row r="118" spans="1:20" s="249" customFormat="1" ht="25.5" customHeight="1">
      <c r="A118" s="293">
        <v>3</v>
      </c>
      <c r="B118" s="196" t="s">
        <v>101</v>
      </c>
      <c r="C118" s="313">
        <v>590</v>
      </c>
      <c r="D118" s="314" t="s">
        <v>15</v>
      </c>
      <c r="E118" s="119"/>
      <c r="F118" s="480">
        <f>SUM(F119:F120)</f>
        <v>0</v>
      </c>
      <c r="G118" s="100">
        <f>SUM(G119:G120)</f>
        <v>0</v>
      </c>
      <c r="H118" s="101">
        <f>SUM(H119:H120)</f>
        <v>0</v>
      </c>
      <c r="I118" s="102">
        <f>SUM(I119:I120)</f>
        <v>0</v>
      </c>
      <c r="J118"/>
      <c r="K118"/>
      <c r="L118"/>
      <c r="M118"/>
      <c r="N118"/>
      <c r="O118"/>
      <c r="P118"/>
      <c r="Q118"/>
      <c r="R118"/>
      <c r="S118"/>
      <c r="T118" s="353"/>
    </row>
    <row r="119" spans="1:20" ht="12.75">
      <c r="A119" s="237"/>
      <c r="B119" s="195" t="s">
        <v>102</v>
      </c>
      <c r="C119" s="146">
        <v>591</v>
      </c>
      <c r="D119" s="146" t="s">
        <v>15</v>
      </c>
      <c r="E119" s="52"/>
      <c r="F119" s="505">
        <f>'[6]м'!F119</f>
        <v>0</v>
      </c>
      <c r="G119" s="436">
        <f>'[6]м'!H119</f>
        <v>0</v>
      </c>
      <c r="H119" s="143">
        <v>0</v>
      </c>
      <c r="I119" s="144">
        <v>0</v>
      </c>
      <c r="T119" s="353"/>
    </row>
    <row r="120" spans="1:20" ht="12.75">
      <c r="A120" s="256"/>
      <c r="B120" s="195" t="s">
        <v>103</v>
      </c>
      <c r="C120" s="146">
        <v>592</v>
      </c>
      <c r="D120" s="146" t="s">
        <v>15</v>
      </c>
      <c r="E120" s="52"/>
      <c r="F120" s="505">
        <f>'[6]м'!F120</f>
        <v>0</v>
      </c>
      <c r="G120" s="436">
        <f>'[6]м'!H120</f>
        <v>0</v>
      </c>
      <c r="H120" s="143"/>
      <c r="I120" s="144"/>
      <c r="T120" s="353"/>
    </row>
    <row r="121" spans="1:20" ht="12.75">
      <c r="A121" s="237">
        <v>4</v>
      </c>
      <c r="B121" s="10" t="s">
        <v>104</v>
      </c>
      <c r="C121" s="27">
        <v>600</v>
      </c>
      <c r="D121" s="27" t="s">
        <v>71</v>
      </c>
      <c r="E121" s="52"/>
      <c r="F121" s="475">
        <f>'[6]м'!F121</f>
        <v>0</v>
      </c>
      <c r="G121" s="69">
        <f>'[6]м'!H121</f>
        <v>0</v>
      </c>
      <c r="H121" s="66">
        <v>0</v>
      </c>
      <c r="I121" s="67">
        <v>0</v>
      </c>
      <c r="T121" s="353"/>
    </row>
    <row r="122" spans="1:20" ht="12.75">
      <c r="A122" s="237">
        <v>5</v>
      </c>
      <c r="B122" s="10" t="s">
        <v>105</v>
      </c>
      <c r="C122" s="27">
        <v>610</v>
      </c>
      <c r="D122" s="27" t="s">
        <v>106</v>
      </c>
      <c r="E122" s="52"/>
      <c r="F122" s="475">
        <f>'[6]м'!F122</f>
        <v>0</v>
      </c>
      <c r="G122" s="69">
        <f>'[6]м'!H122</f>
        <v>0</v>
      </c>
      <c r="H122" s="66">
        <v>0</v>
      </c>
      <c r="I122" s="67">
        <v>0</v>
      </c>
      <c r="T122" s="353"/>
    </row>
    <row r="123" spans="1:20" s="249" customFormat="1" ht="12.75">
      <c r="A123" s="266">
        <v>11</v>
      </c>
      <c r="B123" s="163" t="s">
        <v>172</v>
      </c>
      <c r="C123" s="266">
        <v>240</v>
      </c>
      <c r="D123" s="266" t="s">
        <v>19</v>
      </c>
      <c r="E123" s="119"/>
      <c r="F123" s="475">
        <f>SUM(F124:F127)</f>
        <v>0</v>
      </c>
      <c r="G123" s="69">
        <f>SUM(G124:G127)</f>
        <v>0</v>
      </c>
      <c r="H123" s="70">
        <f>SUM(H124:H127)</f>
        <v>0</v>
      </c>
      <c r="I123" s="71">
        <f>SUM(I124:I127)</f>
        <v>0</v>
      </c>
      <c r="J123"/>
      <c r="K123"/>
      <c r="L123"/>
      <c r="M123"/>
      <c r="N123"/>
      <c r="O123"/>
      <c r="P123"/>
      <c r="Q123"/>
      <c r="R123"/>
      <c r="S123"/>
      <c r="T123" s="353"/>
    </row>
    <row r="124" spans="1:20" ht="12.75">
      <c r="A124" s="267"/>
      <c r="B124" s="909"/>
      <c r="C124" s="268"/>
      <c r="D124" s="268"/>
      <c r="E124" s="52"/>
      <c r="F124" s="500">
        <f>'[6]м'!F124</f>
        <v>0</v>
      </c>
      <c r="G124" s="422">
        <f>'[6]м'!H124</f>
        <v>0</v>
      </c>
      <c r="H124" s="95">
        <v>0</v>
      </c>
      <c r="I124" s="96">
        <v>0</v>
      </c>
      <c r="T124" s="353"/>
    </row>
    <row r="125" spans="1:20" ht="12.75">
      <c r="A125" s="267"/>
      <c r="B125" s="909"/>
      <c r="C125" s="268"/>
      <c r="D125" s="268"/>
      <c r="E125" s="52"/>
      <c r="F125" s="500">
        <f>'[6]м'!F125</f>
        <v>0</v>
      </c>
      <c r="G125" s="422">
        <f>'[6]м'!H125</f>
        <v>0</v>
      </c>
      <c r="H125" s="95">
        <v>0</v>
      </c>
      <c r="I125" s="96">
        <v>0</v>
      </c>
      <c r="T125" s="353"/>
    </row>
    <row r="126" spans="1:20" ht="12.75">
      <c r="A126" s="267"/>
      <c r="B126" s="909"/>
      <c r="C126" s="268"/>
      <c r="D126" s="268"/>
      <c r="E126" s="52"/>
      <c r="F126" s="500">
        <f>'[6]м'!F126</f>
        <v>0</v>
      </c>
      <c r="G126" s="422">
        <f>'[6]м'!H126</f>
        <v>0</v>
      </c>
      <c r="H126" s="95">
        <v>0</v>
      </c>
      <c r="I126" s="96">
        <v>0</v>
      </c>
      <c r="T126" s="353"/>
    </row>
    <row r="127" spans="1:20" ht="13.5" thickBot="1">
      <c r="A127" s="267"/>
      <c r="B127" s="909"/>
      <c r="C127" s="268"/>
      <c r="D127" s="268"/>
      <c r="E127" s="52"/>
      <c r="F127" s="500">
        <f>'[6]м'!F127</f>
        <v>0</v>
      </c>
      <c r="G127" s="422">
        <f>'[6]м'!H127</f>
        <v>0</v>
      </c>
      <c r="H127" s="95">
        <v>0</v>
      </c>
      <c r="I127" s="96">
        <v>0</v>
      </c>
      <c r="T127" s="353"/>
    </row>
    <row r="128" spans="1:20" s="249" customFormat="1" ht="15.75" thickBot="1">
      <c r="A128" s="269"/>
      <c r="B128" s="179" t="s">
        <v>107</v>
      </c>
      <c r="C128" s="270">
        <v>630</v>
      </c>
      <c r="D128" s="271" t="s">
        <v>19</v>
      </c>
      <c r="E128" s="119"/>
      <c r="F128" s="471"/>
      <c r="G128" s="73">
        <f>SUM(G121:G123)+G118+G117+G116</f>
        <v>0</v>
      </c>
      <c r="H128" s="180"/>
      <c r="I128" s="472">
        <f>SUM(I121:I123)+I118+I117+I116</f>
        <v>0</v>
      </c>
      <c r="J128"/>
      <c r="K128"/>
      <c r="L128"/>
      <c r="M128"/>
      <c r="N128"/>
      <c r="O128"/>
      <c r="P128"/>
      <c r="Q128"/>
      <c r="R128"/>
      <c r="S128"/>
      <c r="T128" s="353"/>
    </row>
    <row r="129" spans="1:20" s="253" customFormat="1" ht="15">
      <c r="A129" s="251"/>
      <c r="B129" s="28" t="s">
        <v>108</v>
      </c>
      <c r="C129" s="29"/>
      <c r="D129" s="250"/>
      <c r="E129" s="74"/>
      <c r="F129" s="495"/>
      <c r="G129" s="348"/>
      <c r="H129" s="74"/>
      <c r="I129" s="473"/>
      <c r="J129"/>
      <c r="K129"/>
      <c r="L129"/>
      <c r="M129"/>
      <c r="N129"/>
      <c r="O129"/>
      <c r="P129"/>
      <c r="Q129"/>
      <c r="R129"/>
      <c r="S129"/>
      <c r="T129" s="350"/>
    </row>
    <row r="130" spans="1:20" ht="12.75">
      <c r="A130" s="239">
        <v>1</v>
      </c>
      <c r="B130" s="30" t="s">
        <v>109</v>
      </c>
      <c r="C130" s="27">
        <v>640</v>
      </c>
      <c r="D130" s="267" t="s">
        <v>15</v>
      </c>
      <c r="E130" s="52"/>
      <c r="F130" s="474">
        <f>'[6]м'!F130</f>
        <v>0</v>
      </c>
      <c r="G130" s="91">
        <f>'[6]м'!H130</f>
        <v>0</v>
      </c>
      <c r="H130" s="89">
        <v>0</v>
      </c>
      <c r="I130" s="90">
        <v>0</v>
      </c>
      <c r="T130" s="353"/>
    </row>
    <row r="131" spans="1:20" ht="12.75">
      <c r="A131" s="237">
        <v>2</v>
      </c>
      <c r="B131" s="10" t="s">
        <v>110</v>
      </c>
      <c r="C131" s="19">
        <v>650</v>
      </c>
      <c r="D131" s="267" t="s">
        <v>19</v>
      </c>
      <c r="E131" s="52"/>
      <c r="F131" s="475">
        <f>'[6]м'!F131</f>
        <v>0</v>
      </c>
      <c r="G131" s="69">
        <f>'[6]м'!H131</f>
        <v>0</v>
      </c>
      <c r="H131" s="66">
        <v>0</v>
      </c>
      <c r="I131" s="67"/>
      <c r="T131" s="353"/>
    </row>
    <row r="132" spans="1:20" ht="12.75">
      <c r="A132" s="239">
        <v>3</v>
      </c>
      <c r="B132" s="31" t="s">
        <v>111</v>
      </c>
      <c r="C132" s="27">
        <v>660</v>
      </c>
      <c r="D132" s="273" t="s">
        <v>19</v>
      </c>
      <c r="E132" s="52"/>
      <c r="F132" s="475">
        <f>'[6]м'!F132</f>
        <v>0</v>
      </c>
      <c r="G132" s="69">
        <f>'[6]м'!H132</f>
        <v>0</v>
      </c>
      <c r="H132" s="66">
        <v>0</v>
      </c>
      <c r="I132" s="67"/>
      <c r="T132" s="353"/>
    </row>
    <row r="133" spans="1:20" ht="12.75">
      <c r="A133" s="254">
        <v>4</v>
      </c>
      <c r="B133" s="31" t="s">
        <v>112</v>
      </c>
      <c r="C133" s="19">
        <v>670</v>
      </c>
      <c r="D133" s="273" t="s">
        <v>19</v>
      </c>
      <c r="E133" s="52"/>
      <c r="F133" s="475">
        <f>'[6]м'!F133</f>
        <v>0</v>
      </c>
      <c r="G133" s="69">
        <f>'[6]м'!H133</f>
        <v>0</v>
      </c>
      <c r="H133" s="66">
        <v>0</v>
      </c>
      <c r="I133" s="67"/>
      <c r="T133" s="353"/>
    </row>
    <row r="134" spans="1:20" s="249" customFormat="1" ht="12.75">
      <c r="A134" s="266">
        <v>11</v>
      </c>
      <c r="B134" s="163" t="s">
        <v>172</v>
      </c>
      <c r="C134" s="266">
        <v>240</v>
      </c>
      <c r="D134" s="266" t="s">
        <v>19</v>
      </c>
      <c r="E134" s="119"/>
      <c r="F134" s="475">
        <f>SUM(F135:F138)</f>
        <v>0</v>
      </c>
      <c r="G134" s="69">
        <f>SUM(G135:G138)</f>
        <v>0</v>
      </c>
      <c r="H134" s="70">
        <f>SUM(H135:H138)</f>
        <v>0</v>
      </c>
      <c r="I134" s="71">
        <f>SUM(I135:I138)</f>
        <v>0</v>
      </c>
      <c r="J134"/>
      <c r="K134"/>
      <c r="L134"/>
      <c r="M134"/>
      <c r="N134"/>
      <c r="O134"/>
      <c r="P134"/>
      <c r="Q134"/>
      <c r="R134"/>
      <c r="S134"/>
      <c r="T134" s="353"/>
    </row>
    <row r="135" spans="1:20" ht="12.75">
      <c r="A135" s="267"/>
      <c r="B135" s="909" t="s">
        <v>369</v>
      </c>
      <c r="C135" s="268"/>
      <c r="D135" s="268"/>
      <c r="E135" s="52"/>
      <c r="F135" s="500">
        <f>'[6]м'!F135</f>
        <v>0</v>
      </c>
      <c r="G135" s="422">
        <f>'[6]м'!H135</f>
        <v>0</v>
      </c>
      <c r="H135" s="95">
        <v>0</v>
      </c>
      <c r="I135" s="96">
        <v>0</v>
      </c>
      <c r="T135" s="353"/>
    </row>
    <row r="136" spans="1:20" ht="12.75">
      <c r="A136" s="267"/>
      <c r="B136" s="909" t="s">
        <v>370</v>
      </c>
      <c r="C136" s="268"/>
      <c r="D136" s="268"/>
      <c r="E136" s="52"/>
      <c r="F136" s="500">
        <f>'[6]м'!F136</f>
        <v>0</v>
      </c>
      <c r="G136" s="422">
        <f>'[6]м'!H136</f>
        <v>0</v>
      </c>
      <c r="H136" s="95">
        <v>0</v>
      </c>
      <c r="I136" s="96">
        <v>0</v>
      </c>
      <c r="T136" s="353"/>
    </row>
    <row r="137" spans="1:20" ht="12.75">
      <c r="A137" s="267"/>
      <c r="B137" s="909"/>
      <c r="C137" s="268"/>
      <c r="D137" s="268"/>
      <c r="E137" s="52"/>
      <c r="F137" s="500">
        <f>'[6]м'!F137</f>
        <v>0</v>
      </c>
      <c r="G137" s="422">
        <f>'[6]м'!H137</f>
        <v>0</v>
      </c>
      <c r="H137" s="95">
        <v>0</v>
      </c>
      <c r="I137" s="96">
        <v>0</v>
      </c>
      <c r="T137" s="353"/>
    </row>
    <row r="138" spans="1:20" ht="13.5" thickBot="1">
      <c r="A138" s="267"/>
      <c r="B138" s="909"/>
      <c r="C138" s="268"/>
      <c r="D138" s="268"/>
      <c r="E138" s="52"/>
      <c r="F138" s="500">
        <f>'[6]м'!F138</f>
        <v>0</v>
      </c>
      <c r="G138" s="422">
        <f>'[6]м'!H138</f>
        <v>0</v>
      </c>
      <c r="H138" s="95">
        <v>0</v>
      </c>
      <c r="I138" s="96">
        <v>0</v>
      </c>
      <c r="T138" s="353"/>
    </row>
    <row r="139" spans="1:20" s="249" customFormat="1" ht="15.75" thickBot="1">
      <c r="A139" s="269"/>
      <c r="B139" s="179" t="s">
        <v>113</v>
      </c>
      <c r="C139" s="270">
        <v>690</v>
      </c>
      <c r="D139" s="271" t="s">
        <v>19</v>
      </c>
      <c r="E139" s="119"/>
      <c r="F139" s="471">
        <f>SUM(F130:F134)</f>
        <v>0</v>
      </c>
      <c r="G139" s="73">
        <f>SUM(G130:G134)</f>
        <v>0</v>
      </c>
      <c r="H139" s="180">
        <f>SUM(H130:H134)</f>
        <v>0</v>
      </c>
      <c r="I139" s="472">
        <f>SUM(I130:I134)</f>
        <v>0</v>
      </c>
      <c r="J139"/>
      <c r="K139"/>
      <c r="L139"/>
      <c r="M139"/>
      <c r="N139"/>
      <c r="O139"/>
      <c r="P139"/>
      <c r="Q139"/>
      <c r="R139"/>
      <c r="S139"/>
      <c r="T139" s="353"/>
    </row>
    <row r="140" spans="1:20" s="249" customFormat="1" ht="31.5" customHeight="1" thickBot="1">
      <c r="A140" s="269"/>
      <c r="B140" s="197" t="s">
        <v>114</v>
      </c>
      <c r="C140" s="270">
        <v>700</v>
      </c>
      <c r="D140" s="271"/>
      <c r="E140" s="119"/>
      <c r="F140" s="471"/>
      <c r="G140" s="73">
        <f>'[6]м'!H140</f>
        <v>0</v>
      </c>
      <c r="H140" s="201"/>
      <c r="I140" s="481"/>
      <c r="J140"/>
      <c r="K140"/>
      <c r="L140"/>
      <c r="M140"/>
      <c r="N140"/>
      <c r="O140"/>
      <c r="P140"/>
      <c r="Q140"/>
      <c r="R140"/>
      <c r="S140"/>
      <c r="T140" s="353"/>
    </row>
    <row r="141" spans="1:20" ht="13.5" thickBot="1">
      <c r="A141" s="299" t="s">
        <v>26</v>
      </c>
      <c r="B141" s="287" t="s">
        <v>115</v>
      </c>
      <c r="C141" s="32">
        <v>701</v>
      </c>
      <c r="D141" s="103"/>
      <c r="E141" s="52"/>
      <c r="F141" s="512">
        <f>'[6]м'!F141</f>
        <v>0</v>
      </c>
      <c r="G141" s="445">
        <f>'[6]м'!H141</f>
        <v>0</v>
      </c>
      <c r="H141" s="198">
        <v>0</v>
      </c>
      <c r="I141" s="199"/>
      <c r="T141" s="353"/>
    </row>
    <row r="142" spans="1:20" s="249" customFormat="1" ht="17.25" customHeight="1" thickBot="1">
      <c r="A142" s="269"/>
      <c r="B142" s="197" t="s">
        <v>116</v>
      </c>
      <c r="C142" s="270">
        <v>710</v>
      </c>
      <c r="D142" s="271"/>
      <c r="E142" s="119"/>
      <c r="F142" s="471"/>
      <c r="G142" s="73">
        <f>'[6]м'!H142</f>
        <v>0</v>
      </c>
      <c r="H142" s="201"/>
      <c r="I142" s="481"/>
      <c r="J142"/>
      <c r="K142"/>
      <c r="L142"/>
      <c r="M142"/>
      <c r="N142"/>
      <c r="O142"/>
      <c r="P142"/>
      <c r="Q142"/>
      <c r="R142"/>
      <c r="S142"/>
      <c r="T142" s="353"/>
    </row>
    <row r="143" spans="1:20" ht="12.75">
      <c r="A143" s="299"/>
      <c r="B143" s="287"/>
      <c r="C143" s="32"/>
      <c r="D143" s="206"/>
      <c r="E143" s="162"/>
      <c r="F143" s="513">
        <f>'[6]м'!F143</f>
        <v>0</v>
      </c>
      <c r="G143" s="448">
        <f>'[6]м'!H143</f>
        <v>0</v>
      </c>
      <c r="H143" s="207">
        <v>0</v>
      </c>
      <c r="I143" s="208">
        <v>0</v>
      </c>
      <c r="T143" s="353"/>
    </row>
    <row r="144" spans="1:20" ht="10.5" customHeight="1" thickBot="1">
      <c r="A144" s="202"/>
      <c r="B144" s="203"/>
      <c r="C144" s="204"/>
      <c r="D144" s="205"/>
      <c r="E144" s="52"/>
      <c r="F144" s="514"/>
      <c r="G144" s="349"/>
      <c r="H144" s="330"/>
      <c r="I144" s="321"/>
      <c r="T144" s="350"/>
    </row>
    <row r="145" spans="1:20" s="392" customFormat="1" ht="52.5" customHeight="1" thickBot="1">
      <c r="A145" s="903"/>
      <c r="B145" s="904" t="s">
        <v>173</v>
      </c>
      <c r="C145" s="905">
        <v>720</v>
      </c>
      <c r="D145" s="906"/>
      <c r="E145" s="390"/>
      <c r="F145" s="907"/>
      <c r="G145" s="908">
        <f>G18+G58+G69+G95+G114+G128+G139+G140+G142</f>
        <v>0</v>
      </c>
      <c r="H145" s="491"/>
      <c r="I145" s="900">
        <f>I18+I58+I69+I95+I114+I128+I139+I140+I142</f>
        <v>0</v>
      </c>
      <c r="J145" s="622"/>
      <c r="K145" s="622"/>
      <c r="L145" s="622"/>
      <c r="M145" s="622"/>
      <c r="N145" s="622"/>
      <c r="O145" s="622"/>
      <c r="P145" s="622"/>
      <c r="Q145" s="622"/>
      <c r="R145" s="622"/>
      <c r="S145" s="622"/>
      <c r="T145" s="370"/>
    </row>
    <row r="146" spans="1:20" s="253" customFormat="1" ht="18">
      <c r="A146" s="289"/>
      <c r="B146" s="33" t="s">
        <v>117</v>
      </c>
      <c r="C146" s="315"/>
      <c r="D146" s="315"/>
      <c r="E146" s="216"/>
      <c r="F146" s="348"/>
      <c r="G146" s="348"/>
      <c r="H146" s="74"/>
      <c r="I146" s="74"/>
      <c r="J146" s="522"/>
      <c r="K146"/>
      <c r="L146"/>
      <c r="M146"/>
      <c r="N146"/>
      <c r="O146"/>
      <c r="P146"/>
      <c r="Q146"/>
      <c r="R146"/>
      <c r="S146"/>
      <c r="T146" s="350"/>
    </row>
    <row r="147" spans="1:20" s="253" customFormat="1" ht="45">
      <c r="A147" s="316"/>
      <c r="B147" s="34" t="s">
        <v>118</v>
      </c>
      <c r="C147" s="317"/>
      <c r="D147" s="316"/>
      <c r="E147" s="74"/>
      <c r="F147" s="348"/>
      <c r="G147" s="348"/>
      <c r="H147" s="74"/>
      <c r="I147" s="74"/>
      <c r="J147" s="522"/>
      <c r="K147"/>
      <c r="L147"/>
      <c r="M147"/>
      <c r="N147"/>
      <c r="O147"/>
      <c r="P147"/>
      <c r="Q147"/>
      <c r="R147"/>
      <c r="S147"/>
      <c r="T147" s="350"/>
    </row>
    <row r="148" spans="1:20" ht="12.75">
      <c r="A148" s="256">
        <v>1</v>
      </c>
      <c r="B148" s="308" t="s">
        <v>60</v>
      </c>
      <c r="C148" s="242">
        <v>730</v>
      </c>
      <c r="D148" s="267" t="s">
        <v>15</v>
      </c>
      <c r="E148" s="52"/>
      <c r="F148" s="474">
        <f>'[6]м'!F148</f>
        <v>0</v>
      </c>
      <c r="G148" s="91">
        <f>'[6]м'!H148</f>
        <v>0</v>
      </c>
      <c r="H148" s="89"/>
      <c r="I148" s="90"/>
      <c r="T148" s="353"/>
    </row>
    <row r="149" spans="1:20" ht="12.75">
      <c r="A149" s="237"/>
      <c r="B149" s="292" t="s">
        <v>119</v>
      </c>
      <c r="C149" s="146">
        <v>731</v>
      </c>
      <c r="D149" s="146" t="s">
        <v>15</v>
      </c>
      <c r="E149" s="52"/>
      <c r="F149" s="500">
        <f>'[6]м'!F149</f>
        <v>0</v>
      </c>
      <c r="G149" s="422">
        <f>'[6]м'!H149</f>
        <v>0</v>
      </c>
      <c r="H149" s="95"/>
      <c r="I149" s="96"/>
      <c r="T149" s="353"/>
    </row>
    <row r="150" spans="1:20" ht="12.75">
      <c r="A150" s="237">
        <v>2</v>
      </c>
      <c r="B150" s="290" t="s">
        <v>64</v>
      </c>
      <c r="C150" s="19">
        <v>740</v>
      </c>
      <c r="D150" s="19" t="s">
        <v>15</v>
      </c>
      <c r="E150" s="52"/>
      <c r="F150" s="475">
        <f>'[6]м'!F150</f>
        <v>0</v>
      </c>
      <c r="G150" s="69">
        <f>'[6]м'!H150</f>
        <v>0</v>
      </c>
      <c r="H150" s="66">
        <v>0</v>
      </c>
      <c r="I150" s="67">
        <v>0</v>
      </c>
      <c r="T150" s="353"/>
    </row>
    <row r="151" spans="1:20" ht="12.75">
      <c r="A151" s="237">
        <v>3</v>
      </c>
      <c r="B151" s="290" t="s">
        <v>65</v>
      </c>
      <c r="C151" s="19">
        <v>750</v>
      </c>
      <c r="D151" s="19" t="s">
        <v>15</v>
      </c>
      <c r="E151" s="52"/>
      <c r="F151" s="475">
        <f>'[6]м'!F151</f>
        <v>0</v>
      </c>
      <c r="G151" s="69">
        <f>'[6]м'!H151</f>
        <v>0</v>
      </c>
      <c r="H151" s="66"/>
      <c r="I151" s="67"/>
      <c r="T151" s="353"/>
    </row>
    <row r="152" spans="1:20" ht="12.75">
      <c r="A152" s="237">
        <v>4</v>
      </c>
      <c r="B152" s="290" t="s">
        <v>66</v>
      </c>
      <c r="C152" s="19">
        <v>760</v>
      </c>
      <c r="D152" s="19" t="s">
        <v>15</v>
      </c>
      <c r="E152" s="52"/>
      <c r="F152" s="475">
        <f>'[6]м'!F152</f>
        <v>0</v>
      </c>
      <c r="G152" s="69">
        <f>'[6]м'!H152</f>
        <v>0</v>
      </c>
      <c r="H152" s="66">
        <v>0</v>
      </c>
      <c r="I152" s="67">
        <v>0</v>
      </c>
      <c r="T152" s="353"/>
    </row>
    <row r="153" spans="1:20" ht="12.75">
      <c r="A153" s="237">
        <v>5</v>
      </c>
      <c r="B153" s="243" t="s">
        <v>120</v>
      </c>
      <c r="C153" s="19">
        <v>770</v>
      </c>
      <c r="D153" s="19" t="s">
        <v>15</v>
      </c>
      <c r="E153" s="52"/>
      <c r="F153" s="475">
        <f>'[6]м'!F153</f>
        <v>0</v>
      </c>
      <c r="G153" s="69">
        <f>'[6]м'!H153</f>
        <v>0</v>
      </c>
      <c r="H153" s="66">
        <v>0</v>
      </c>
      <c r="I153" s="67">
        <v>0</v>
      </c>
      <c r="T153" s="353"/>
    </row>
    <row r="154" spans="1:20" ht="12.75">
      <c r="A154" s="256"/>
      <c r="B154" s="292" t="s">
        <v>121</v>
      </c>
      <c r="C154" s="146">
        <v>771</v>
      </c>
      <c r="D154" s="146" t="s">
        <v>15</v>
      </c>
      <c r="E154" s="52"/>
      <c r="F154" s="500">
        <f>'[6]м'!F154</f>
        <v>0</v>
      </c>
      <c r="G154" s="422">
        <f>'[6]м'!H154</f>
        <v>0</v>
      </c>
      <c r="H154" s="95">
        <v>0</v>
      </c>
      <c r="I154" s="96">
        <v>0</v>
      </c>
      <c r="T154" s="353"/>
    </row>
    <row r="155" spans="1:20" s="371" customFormat="1" ht="12.75">
      <c r="A155" s="382"/>
      <c r="B155" s="910"/>
      <c r="C155" s="383"/>
      <c r="D155" s="377"/>
      <c r="E155" s="378"/>
      <c r="F155" s="507"/>
      <c r="G155" s="186"/>
      <c r="H155" s="1150"/>
      <c r="I155" s="1151"/>
      <c r="J155"/>
      <c r="K155"/>
      <c r="L155"/>
      <c r="M155"/>
      <c r="N155"/>
      <c r="O155"/>
      <c r="P155"/>
      <c r="Q155"/>
      <c r="R155"/>
      <c r="S155"/>
      <c r="T155" s="353"/>
    </row>
    <row r="156" spans="1:20" ht="12.75">
      <c r="A156" s="239">
        <v>6</v>
      </c>
      <c r="B156" s="318" t="s">
        <v>122</v>
      </c>
      <c r="C156" s="19">
        <v>780</v>
      </c>
      <c r="D156" s="19" t="s">
        <v>15</v>
      </c>
      <c r="E156" s="52"/>
      <c r="F156" s="475">
        <f>'[6]м'!F156</f>
        <v>0</v>
      </c>
      <c r="G156" s="69">
        <f>'[6]м'!H156</f>
        <v>0</v>
      </c>
      <c r="H156" s="66">
        <v>0</v>
      </c>
      <c r="I156" s="67">
        <v>0</v>
      </c>
      <c r="T156" s="353"/>
    </row>
    <row r="157" spans="1:20" ht="12.75">
      <c r="A157" s="237">
        <v>7</v>
      </c>
      <c r="B157" s="243" t="s">
        <v>123</v>
      </c>
      <c r="C157" s="19">
        <v>790</v>
      </c>
      <c r="D157" s="19" t="s">
        <v>15</v>
      </c>
      <c r="E157" s="52"/>
      <c r="F157" s="475">
        <f>'[6]м'!F157</f>
        <v>0</v>
      </c>
      <c r="G157" s="69">
        <f>'[6]м'!H157</f>
        <v>0</v>
      </c>
      <c r="H157" s="66">
        <v>0</v>
      </c>
      <c r="I157" s="67">
        <v>0</v>
      </c>
      <c r="T157" s="353"/>
    </row>
    <row r="158" spans="1:20" s="249" customFormat="1" ht="12.75">
      <c r="A158" s="266">
        <v>8</v>
      </c>
      <c r="B158" s="163" t="s">
        <v>172</v>
      </c>
      <c r="C158" s="266">
        <v>800</v>
      </c>
      <c r="D158" s="266" t="s">
        <v>19</v>
      </c>
      <c r="E158" s="119"/>
      <c r="F158" s="475">
        <f>SUM(F159:F162)</f>
        <v>0</v>
      </c>
      <c r="G158" s="69">
        <f>SUM(G159:G162)</f>
        <v>0</v>
      </c>
      <c r="H158" s="70">
        <f>SUM(H159:H162)</f>
        <v>0</v>
      </c>
      <c r="I158" s="71">
        <f>SUM(I159:I162)</f>
        <v>0</v>
      </c>
      <c r="J158"/>
      <c r="K158"/>
      <c r="L158"/>
      <c r="M158"/>
      <c r="N158"/>
      <c r="O158"/>
      <c r="P158"/>
      <c r="Q158"/>
      <c r="R158"/>
      <c r="S158"/>
      <c r="T158" s="353"/>
    </row>
    <row r="159" spans="1:20" ht="12.75">
      <c r="A159" s="267"/>
      <c r="B159" s="909" t="s">
        <v>371</v>
      </c>
      <c r="C159" s="268"/>
      <c r="D159" s="268"/>
      <c r="E159" s="52"/>
      <c r="F159" s="500">
        <f>'[6]м'!F159</f>
        <v>0</v>
      </c>
      <c r="G159" s="422">
        <f>'[6]м'!H159</f>
        <v>0</v>
      </c>
      <c r="H159" s="95">
        <v>0</v>
      </c>
      <c r="I159" s="96">
        <v>0</v>
      </c>
      <c r="T159" s="353"/>
    </row>
    <row r="160" spans="1:20" ht="12.75">
      <c r="A160" s="267"/>
      <c r="B160" s="909" t="s">
        <v>372</v>
      </c>
      <c r="C160" s="268"/>
      <c r="D160" s="268"/>
      <c r="E160" s="52"/>
      <c r="F160" s="500">
        <f>'[6]м'!F160</f>
        <v>0</v>
      </c>
      <c r="G160" s="422">
        <f>'[6]м'!H160</f>
        <v>0</v>
      </c>
      <c r="H160" s="95">
        <v>0</v>
      </c>
      <c r="I160" s="96">
        <v>0</v>
      </c>
      <c r="T160" s="353"/>
    </row>
    <row r="161" spans="1:20" ht="12.75">
      <c r="A161" s="267"/>
      <c r="B161" s="909" t="s">
        <v>373</v>
      </c>
      <c r="C161" s="268"/>
      <c r="D161" s="268"/>
      <c r="E161" s="52"/>
      <c r="F161" s="500">
        <f>'[6]м'!F161</f>
        <v>0</v>
      </c>
      <c r="G161" s="422">
        <f>'[6]м'!H161</f>
        <v>0</v>
      </c>
      <c r="H161" s="95">
        <v>0</v>
      </c>
      <c r="I161" s="96">
        <v>0</v>
      </c>
      <c r="T161" s="353"/>
    </row>
    <row r="162" spans="1:20" ht="13.5" thickBot="1">
      <c r="A162" s="267"/>
      <c r="B162" s="909"/>
      <c r="C162" s="268"/>
      <c r="D162" s="268"/>
      <c r="E162" s="52"/>
      <c r="F162" s="500">
        <f>'[6]м'!F162</f>
        <v>0</v>
      </c>
      <c r="G162" s="422">
        <f>'[6]м'!H162</f>
        <v>0</v>
      </c>
      <c r="H162" s="95">
        <v>0</v>
      </c>
      <c r="I162" s="96">
        <v>0</v>
      </c>
      <c r="T162" s="353"/>
    </row>
    <row r="163" spans="1:20" s="249" customFormat="1" ht="15.75" thickBot="1">
      <c r="A163" s="269"/>
      <c r="B163" s="179" t="s">
        <v>168</v>
      </c>
      <c r="C163" s="270">
        <v>810</v>
      </c>
      <c r="D163" s="271" t="s">
        <v>19</v>
      </c>
      <c r="E163" s="119"/>
      <c r="F163" s="471"/>
      <c r="G163" s="73">
        <f>SUM(G156:G158)+SUM(G150:G153)+G148</f>
        <v>0</v>
      </c>
      <c r="H163" s="180"/>
      <c r="I163" s="73">
        <f>SUM(I156:I158)+SUM(I150:I153)+I148</f>
        <v>0</v>
      </c>
      <c r="J163"/>
      <c r="K163"/>
      <c r="L163"/>
      <c r="M163"/>
      <c r="N163"/>
      <c r="O163"/>
      <c r="P163"/>
      <c r="Q163"/>
      <c r="R163"/>
      <c r="S163"/>
      <c r="T163" s="353"/>
    </row>
    <row r="164" spans="1:20" s="236" customFormat="1" ht="12.75">
      <c r="A164" s="247" t="s">
        <v>26</v>
      </c>
      <c r="B164" s="243" t="s">
        <v>79</v>
      </c>
      <c r="C164" s="24">
        <v>820</v>
      </c>
      <c r="D164" s="244" t="s">
        <v>19</v>
      </c>
      <c r="E164" s="74"/>
      <c r="F164" s="508">
        <f>'[6]м'!F164</f>
        <v>0</v>
      </c>
      <c r="G164" s="442">
        <f>'[6]м'!H164</f>
        <v>0</v>
      </c>
      <c r="H164" s="93">
        <v>0</v>
      </c>
      <c r="I164" s="98">
        <v>0</v>
      </c>
      <c r="J164"/>
      <c r="K164"/>
      <c r="L164"/>
      <c r="M164"/>
      <c r="N164"/>
      <c r="O164"/>
      <c r="P164"/>
      <c r="Q164"/>
      <c r="R164"/>
      <c r="S164"/>
      <c r="T164" s="353"/>
    </row>
    <row r="165" spans="1:20" s="253" customFormat="1" ht="15">
      <c r="A165" s="251"/>
      <c r="B165" s="35" t="s">
        <v>124</v>
      </c>
      <c r="C165" s="250"/>
      <c r="D165" s="250"/>
      <c r="E165" s="74"/>
      <c r="F165" s="495"/>
      <c r="G165" s="348"/>
      <c r="H165" s="74"/>
      <c r="I165" s="473"/>
      <c r="J165"/>
      <c r="K165"/>
      <c r="L165"/>
      <c r="M165"/>
      <c r="N165"/>
      <c r="O165"/>
      <c r="P165"/>
      <c r="Q165"/>
      <c r="R165"/>
      <c r="S165"/>
      <c r="T165" s="350"/>
    </row>
    <row r="166" spans="1:20" ht="12.75">
      <c r="A166" s="254">
        <v>1</v>
      </c>
      <c r="B166" s="318" t="s">
        <v>60</v>
      </c>
      <c r="C166" s="267">
        <v>830</v>
      </c>
      <c r="D166" s="267" t="s">
        <v>15</v>
      </c>
      <c r="E166" s="52"/>
      <c r="F166" s="474">
        <f>'[6]м'!F166</f>
        <v>0</v>
      </c>
      <c r="G166" s="91">
        <f>'[6]м'!H166</f>
        <v>0</v>
      </c>
      <c r="H166" s="89">
        <v>0</v>
      </c>
      <c r="I166" s="90">
        <v>0</v>
      </c>
      <c r="T166" s="353"/>
    </row>
    <row r="167" spans="1:20" ht="12.75">
      <c r="A167" s="239" t="s">
        <v>26</v>
      </c>
      <c r="B167" s="319" t="s">
        <v>119</v>
      </c>
      <c r="C167" s="285">
        <v>831</v>
      </c>
      <c r="D167" s="285" t="s">
        <v>15</v>
      </c>
      <c r="E167" s="94"/>
      <c r="F167" s="505">
        <f>'[6]м'!F167</f>
        <v>0</v>
      </c>
      <c r="G167" s="436">
        <f>'[6]м'!H167</f>
        <v>0</v>
      </c>
      <c r="H167" s="143">
        <v>0</v>
      </c>
      <c r="I167" s="144">
        <v>0</v>
      </c>
      <c r="T167" s="353"/>
    </row>
    <row r="168" spans="1:20" ht="12.75">
      <c r="A168" s="237">
        <v>2</v>
      </c>
      <c r="B168" s="320" t="s">
        <v>64</v>
      </c>
      <c r="C168" s="273">
        <v>840</v>
      </c>
      <c r="D168" s="273" t="s">
        <v>15</v>
      </c>
      <c r="E168" s="52"/>
      <c r="F168" s="475">
        <f>'[6]м'!F168</f>
        <v>0</v>
      </c>
      <c r="G168" s="69">
        <f>'[6]м'!H168</f>
        <v>0</v>
      </c>
      <c r="H168" s="66">
        <v>0</v>
      </c>
      <c r="I168" s="67">
        <v>0</v>
      </c>
      <c r="T168" s="353"/>
    </row>
    <row r="169" spans="1:20" ht="12.75">
      <c r="A169" s="237">
        <v>3</v>
      </c>
      <c r="B169" s="320" t="s">
        <v>65</v>
      </c>
      <c r="C169" s="273">
        <v>850</v>
      </c>
      <c r="D169" s="273" t="s">
        <v>15</v>
      </c>
      <c r="E169" s="52"/>
      <c r="F169" s="475">
        <f>'[6]м'!F169</f>
        <v>0</v>
      </c>
      <c r="G169" s="69">
        <f>'[6]м'!H169</f>
        <v>0</v>
      </c>
      <c r="H169" s="66">
        <v>0</v>
      </c>
      <c r="I169" s="67">
        <v>0</v>
      </c>
      <c r="T169" s="353"/>
    </row>
    <row r="170" spans="1:20" ht="12.75">
      <c r="A170" s="237">
        <v>4</v>
      </c>
      <c r="B170" s="320" t="s">
        <v>66</v>
      </c>
      <c r="C170" s="273">
        <v>860</v>
      </c>
      <c r="D170" s="273" t="s">
        <v>15</v>
      </c>
      <c r="E170" s="52"/>
      <c r="F170" s="475">
        <f>'[6]м'!F170</f>
        <v>0</v>
      </c>
      <c r="G170" s="69">
        <f>'[6]м'!H170</f>
        <v>0</v>
      </c>
      <c r="H170" s="66">
        <v>0</v>
      </c>
      <c r="I170" s="67">
        <v>0</v>
      </c>
      <c r="T170" s="353"/>
    </row>
    <row r="171" spans="1:20" ht="12.75">
      <c r="A171" s="254">
        <v>5</v>
      </c>
      <c r="B171" s="243" t="s">
        <v>120</v>
      </c>
      <c r="C171" s="273">
        <v>870</v>
      </c>
      <c r="D171" s="273" t="s">
        <v>15</v>
      </c>
      <c r="E171" s="52"/>
      <c r="F171" s="475">
        <f>'[6]м'!F171</f>
        <v>0</v>
      </c>
      <c r="G171" s="69">
        <f>'[6]м'!H171</f>
        <v>0</v>
      </c>
      <c r="H171" s="66">
        <v>0</v>
      </c>
      <c r="I171" s="67">
        <v>0</v>
      </c>
      <c r="T171" s="353"/>
    </row>
    <row r="172" spans="1:20" ht="12.75">
      <c r="A172" s="237"/>
      <c r="B172" s="292" t="s">
        <v>125</v>
      </c>
      <c r="C172" s="285">
        <v>871</v>
      </c>
      <c r="D172" s="285" t="s">
        <v>15</v>
      </c>
      <c r="E172" s="94"/>
      <c r="F172" s="500">
        <f>'[6]м'!F172</f>
        <v>0</v>
      </c>
      <c r="G172" s="422">
        <f>'[6]м'!H172</f>
        <v>0</v>
      </c>
      <c r="H172" s="95">
        <v>0</v>
      </c>
      <c r="I172" s="96">
        <v>0</v>
      </c>
      <c r="T172" s="353"/>
    </row>
    <row r="173" spans="1:20" s="371" customFormat="1" ht="12.75">
      <c r="A173" s="372"/>
      <c r="B173" s="910"/>
      <c r="C173" s="377"/>
      <c r="D173" s="377"/>
      <c r="E173" s="378"/>
      <c r="F173" s="507"/>
      <c r="G173" s="186"/>
      <c r="H173" s="1150"/>
      <c r="I173" s="1151"/>
      <c r="J173"/>
      <c r="K173"/>
      <c r="L173"/>
      <c r="M173"/>
      <c r="N173"/>
      <c r="O173"/>
      <c r="P173"/>
      <c r="Q173"/>
      <c r="R173"/>
      <c r="S173"/>
      <c r="T173" s="353"/>
    </row>
    <row r="174" spans="1:20" ht="12.75">
      <c r="A174" s="237">
        <v>6</v>
      </c>
      <c r="B174" s="287" t="s">
        <v>122</v>
      </c>
      <c r="C174" s="18">
        <v>880</v>
      </c>
      <c r="D174" s="273" t="s">
        <v>19</v>
      </c>
      <c r="E174" s="52"/>
      <c r="F174" s="475">
        <f>'[6]м'!F174</f>
        <v>0</v>
      </c>
      <c r="G174" s="69">
        <f>'[6]м'!H174</f>
        <v>0</v>
      </c>
      <c r="H174" s="66">
        <v>0</v>
      </c>
      <c r="I174" s="67">
        <v>0</v>
      </c>
      <c r="T174" s="353"/>
    </row>
    <row r="175" spans="1:20" ht="12.75">
      <c r="A175" s="254">
        <v>7</v>
      </c>
      <c r="B175" s="321" t="s">
        <v>123</v>
      </c>
      <c r="C175" s="273">
        <v>890</v>
      </c>
      <c r="D175" s="275" t="s">
        <v>15</v>
      </c>
      <c r="E175" s="52"/>
      <c r="F175" s="475">
        <f>'[6]м'!F175</f>
        <v>0</v>
      </c>
      <c r="G175" s="69">
        <f>'[6]м'!H175</f>
        <v>0</v>
      </c>
      <c r="H175" s="66">
        <v>0</v>
      </c>
      <c r="I175" s="67">
        <v>0</v>
      </c>
      <c r="T175" s="353"/>
    </row>
    <row r="176" spans="1:20" s="249" customFormat="1" ht="12.75">
      <c r="A176" s="266">
        <v>8</v>
      </c>
      <c r="B176" s="163" t="s">
        <v>172</v>
      </c>
      <c r="C176" s="266">
        <v>900</v>
      </c>
      <c r="D176" s="266" t="s">
        <v>19</v>
      </c>
      <c r="E176" s="119"/>
      <c r="F176" s="475">
        <f>SUM(F177:F180)</f>
        <v>0</v>
      </c>
      <c r="G176" s="69">
        <f>SUM(G177:G180)</f>
        <v>0</v>
      </c>
      <c r="H176" s="70">
        <f>SUM(H177:H180)</f>
        <v>0</v>
      </c>
      <c r="I176" s="71">
        <f>SUM(I177:I180)</f>
        <v>0</v>
      </c>
      <c r="J176"/>
      <c r="K176"/>
      <c r="L176"/>
      <c r="M176"/>
      <c r="N176"/>
      <c r="O176"/>
      <c r="P176"/>
      <c r="Q176"/>
      <c r="R176"/>
      <c r="S176"/>
      <c r="T176" s="353"/>
    </row>
    <row r="177" spans="1:20" ht="12.75">
      <c r="A177" s="267"/>
      <c r="B177" s="909"/>
      <c r="C177" s="268"/>
      <c r="D177" s="268"/>
      <c r="E177" s="52"/>
      <c r="F177" s="500">
        <f>'[6]м'!F177</f>
        <v>0</v>
      </c>
      <c r="G177" s="422">
        <f>'[6]м'!H177</f>
        <v>0</v>
      </c>
      <c r="H177" s="95">
        <v>0</v>
      </c>
      <c r="I177" s="96">
        <v>0</v>
      </c>
      <c r="T177" s="353"/>
    </row>
    <row r="178" spans="1:20" ht="12.75">
      <c r="A178" s="267"/>
      <c r="B178" s="909"/>
      <c r="C178" s="268"/>
      <c r="D178" s="268"/>
      <c r="E178" s="52"/>
      <c r="F178" s="500">
        <f>'[6]м'!F178</f>
        <v>0</v>
      </c>
      <c r="G178" s="422">
        <f>'[6]м'!H178</f>
        <v>0</v>
      </c>
      <c r="H178" s="95">
        <v>0</v>
      </c>
      <c r="I178" s="96">
        <v>0</v>
      </c>
      <c r="T178" s="353"/>
    </row>
    <row r="179" spans="1:20" ht="12.75">
      <c r="A179" s="267"/>
      <c r="B179" s="909"/>
      <c r="C179" s="268"/>
      <c r="D179" s="268"/>
      <c r="E179" s="52"/>
      <c r="F179" s="500">
        <f>'[6]м'!F179</f>
        <v>0</v>
      </c>
      <c r="G179" s="422">
        <f>'[6]м'!H179</f>
        <v>0</v>
      </c>
      <c r="H179" s="95">
        <v>0</v>
      </c>
      <c r="I179" s="96">
        <v>0</v>
      </c>
      <c r="T179" s="353"/>
    </row>
    <row r="180" spans="1:20" ht="13.5" thickBot="1">
      <c r="A180" s="267"/>
      <c r="B180" s="909"/>
      <c r="C180" s="268"/>
      <c r="D180" s="268"/>
      <c r="E180" s="52"/>
      <c r="F180" s="500">
        <f>'[6]м'!L180+'[6]м'!N180</f>
        <v>0</v>
      </c>
      <c r="G180" s="422">
        <f>'[6]м'!M180+'[6]м'!O180</f>
        <v>0</v>
      </c>
      <c r="H180" s="95">
        <v>0</v>
      </c>
      <c r="I180" s="96">
        <v>0</v>
      </c>
      <c r="T180" s="353"/>
    </row>
    <row r="181" spans="1:20" s="249" customFormat="1" ht="15.75" thickBot="1">
      <c r="A181" s="269"/>
      <c r="B181" s="179" t="s">
        <v>169</v>
      </c>
      <c r="C181" s="270">
        <v>910</v>
      </c>
      <c r="D181" s="271" t="s">
        <v>19</v>
      </c>
      <c r="E181" s="119"/>
      <c r="F181" s="471"/>
      <c r="G181" s="73">
        <f>G166+SUM(G168:G171)+SUM(G174:G176)</f>
        <v>0</v>
      </c>
      <c r="H181" s="180"/>
      <c r="I181" s="73">
        <f>I166+SUM(I168:I171)+SUM(I174:I176)</f>
        <v>0</v>
      </c>
      <c r="J181"/>
      <c r="K181"/>
      <c r="L181"/>
      <c r="M181"/>
      <c r="N181"/>
      <c r="O181"/>
      <c r="P181"/>
      <c r="Q181"/>
      <c r="R181"/>
      <c r="S181"/>
      <c r="T181" s="353"/>
    </row>
    <row r="182" spans="1:20" s="236" customFormat="1" ht="12.75">
      <c r="A182" s="322" t="s">
        <v>26</v>
      </c>
      <c r="B182" s="243" t="s">
        <v>79</v>
      </c>
      <c r="C182" s="244">
        <v>920</v>
      </c>
      <c r="D182" s="244" t="s">
        <v>19</v>
      </c>
      <c r="E182" s="74"/>
      <c r="F182" s="508">
        <f>'[6]м'!F182</f>
        <v>0</v>
      </c>
      <c r="G182" s="442">
        <f>'[6]м'!H182</f>
        <v>0</v>
      </c>
      <c r="H182" s="93">
        <v>0</v>
      </c>
      <c r="I182" s="98">
        <v>0</v>
      </c>
      <c r="J182"/>
      <c r="K182"/>
      <c r="L182"/>
      <c r="M182"/>
      <c r="N182"/>
      <c r="O182"/>
      <c r="P182"/>
      <c r="Q182"/>
      <c r="R182"/>
      <c r="S182"/>
      <c r="T182" s="353"/>
    </row>
    <row r="183" spans="1:20" s="253" customFormat="1" ht="15">
      <c r="A183" s="323"/>
      <c r="B183" s="36" t="s">
        <v>126</v>
      </c>
      <c r="C183" s="324"/>
      <c r="D183" s="324"/>
      <c r="E183" s="74"/>
      <c r="F183" s="495"/>
      <c r="G183" s="348"/>
      <c r="H183" s="74"/>
      <c r="I183" s="473"/>
      <c r="J183"/>
      <c r="K183"/>
      <c r="L183"/>
      <c r="M183"/>
      <c r="N183"/>
      <c r="O183"/>
      <c r="P183"/>
      <c r="Q183"/>
      <c r="R183"/>
      <c r="S183"/>
      <c r="T183" s="350"/>
    </row>
    <row r="184" spans="1:20" ht="12.75">
      <c r="A184" s="256">
        <v>1</v>
      </c>
      <c r="B184" s="317" t="s">
        <v>60</v>
      </c>
      <c r="C184" s="267">
        <v>930</v>
      </c>
      <c r="D184" s="267" t="s">
        <v>15</v>
      </c>
      <c r="E184" s="52"/>
      <c r="F184" s="474">
        <f>'[6]м'!F184</f>
        <v>0</v>
      </c>
      <c r="G184" s="91">
        <f>'[6]м'!H184</f>
        <v>0</v>
      </c>
      <c r="H184" s="89">
        <v>0</v>
      </c>
      <c r="I184" s="90">
        <v>0</v>
      </c>
      <c r="T184" s="353"/>
    </row>
    <row r="185" spans="1:20" ht="12.75">
      <c r="A185" s="237"/>
      <c r="B185" s="325" t="s">
        <v>127</v>
      </c>
      <c r="C185" s="285">
        <v>931</v>
      </c>
      <c r="D185" s="285" t="s">
        <v>15</v>
      </c>
      <c r="E185" s="94"/>
      <c r="F185" s="505">
        <f>'[6]м'!F185</f>
        <v>0</v>
      </c>
      <c r="G185" s="436">
        <f>'[6]м'!H185</f>
        <v>0</v>
      </c>
      <c r="H185" s="143">
        <v>0</v>
      </c>
      <c r="I185" s="144">
        <v>0</v>
      </c>
      <c r="T185" s="353"/>
    </row>
    <row r="186" spans="1:20" ht="12.75">
      <c r="A186" s="237">
        <v>2</v>
      </c>
      <c r="B186" s="324" t="s">
        <v>64</v>
      </c>
      <c r="C186" s="273">
        <v>940</v>
      </c>
      <c r="D186" s="273" t="s">
        <v>15</v>
      </c>
      <c r="E186" s="52"/>
      <c r="F186" s="475">
        <f>'[6]м'!F186</f>
        <v>0</v>
      </c>
      <c r="G186" s="69">
        <f>'[6]м'!H186</f>
        <v>0</v>
      </c>
      <c r="H186" s="66">
        <v>0</v>
      </c>
      <c r="I186" s="67">
        <v>0</v>
      </c>
      <c r="T186" s="353"/>
    </row>
    <row r="187" spans="1:20" ht="12.75">
      <c r="A187" s="237">
        <v>3</v>
      </c>
      <c r="B187" s="324" t="s">
        <v>65</v>
      </c>
      <c r="C187" s="19">
        <v>950</v>
      </c>
      <c r="D187" s="19" t="s">
        <v>15</v>
      </c>
      <c r="E187" s="52"/>
      <c r="F187" s="475">
        <f>'[6]м'!F187</f>
        <v>0</v>
      </c>
      <c r="G187" s="69">
        <f>'[6]м'!H187</f>
        <v>0</v>
      </c>
      <c r="H187" s="66">
        <v>0</v>
      </c>
      <c r="I187" s="67">
        <v>0</v>
      </c>
      <c r="T187" s="353"/>
    </row>
    <row r="188" spans="1:20" ht="12.75">
      <c r="A188" s="254">
        <v>4</v>
      </c>
      <c r="B188" s="324" t="s">
        <v>66</v>
      </c>
      <c r="C188" s="273">
        <v>960</v>
      </c>
      <c r="D188" s="19" t="s">
        <v>15</v>
      </c>
      <c r="E188" s="52"/>
      <c r="F188" s="475">
        <f>'[6]м'!F188</f>
        <v>0</v>
      </c>
      <c r="G188" s="69">
        <f>'[6]м'!H188</f>
        <v>0</v>
      </c>
      <c r="H188" s="66">
        <v>0</v>
      </c>
      <c r="I188" s="67">
        <v>0</v>
      </c>
      <c r="T188" s="353"/>
    </row>
    <row r="189" spans="1:20" ht="12.75">
      <c r="A189" s="254">
        <v>5</v>
      </c>
      <c r="B189" s="37" t="s">
        <v>128</v>
      </c>
      <c r="C189" s="19">
        <v>970</v>
      </c>
      <c r="D189" s="19" t="s">
        <v>15</v>
      </c>
      <c r="E189" s="52"/>
      <c r="F189" s="475">
        <f>'[6]м'!F189</f>
        <v>0</v>
      </c>
      <c r="G189" s="69">
        <f>'[6]м'!H189</f>
        <v>0</v>
      </c>
      <c r="H189" s="66">
        <v>0</v>
      </c>
      <c r="I189" s="67">
        <v>0</v>
      </c>
      <c r="T189" s="353"/>
    </row>
    <row r="190" spans="1:20" ht="12.75">
      <c r="A190" s="237"/>
      <c r="B190" s="325" t="s">
        <v>129</v>
      </c>
      <c r="C190" s="146">
        <v>971</v>
      </c>
      <c r="D190" s="146" t="s">
        <v>15</v>
      </c>
      <c r="E190" s="94"/>
      <c r="F190" s="500">
        <f>'[6]м'!F190</f>
        <v>0</v>
      </c>
      <c r="G190" s="422">
        <f>'[6]м'!H190</f>
        <v>0</v>
      </c>
      <c r="H190" s="95">
        <v>0</v>
      </c>
      <c r="I190" s="96">
        <v>0</v>
      </c>
      <c r="T190" s="353"/>
    </row>
    <row r="191" spans="1:20" s="371" customFormat="1" ht="12.75">
      <c r="A191" s="384"/>
      <c r="B191" s="327"/>
      <c r="C191" s="383"/>
      <c r="D191" s="377"/>
      <c r="E191" s="378"/>
      <c r="F191" s="507"/>
      <c r="G191" s="186"/>
      <c r="H191" s="1150"/>
      <c r="I191" s="1151"/>
      <c r="J191"/>
      <c r="K191"/>
      <c r="L191"/>
      <c r="M191"/>
      <c r="N191"/>
      <c r="O191"/>
      <c r="P191"/>
      <c r="Q191"/>
      <c r="R191"/>
      <c r="S191"/>
      <c r="T191" s="353"/>
    </row>
    <row r="192" spans="1:20" s="249" customFormat="1" ht="12.75">
      <c r="A192" s="266">
        <v>8</v>
      </c>
      <c r="B192" s="163" t="s">
        <v>172</v>
      </c>
      <c r="C192" s="266">
        <v>980</v>
      </c>
      <c r="D192" s="266" t="s">
        <v>19</v>
      </c>
      <c r="E192" s="119"/>
      <c r="F192" s="475">
        <f>SUM(F193:F196)</f>
        <v>0</v>
      </c>
      <c r="G192" s="69">
        <f>SUM(G193:G196)</f>
        <v>0</v>
      </c>
      <c r="H192" s="70">
        <f>SUM(H193:H196)</f>
        <v>0</v>
      </c>
      <c r="I192" s="71">
        <f>SUM(I193:I196)</f>
        <v>0</v>
      </c>
      <c r="J192"/>
      <c r="K192"/>
      <c r="L192"/>
      <c r="M192"/>
      <c r="N192"/>
      <c r="O192"/>
      <c r="P192"/>
      <c r="Q192"/>
      <c r="R192"/>
      <c r="S192"/>
      <c r="T192" s="353"/>
    </row>
    <row r="193" spans="1:20" ht="12.75">
      <c r="A193" s="267"/>
      <c r="B193" s="909"/>
      <c r="C193" s="268"/>
      <c r="D193" s="268"/>
      <c r="E193" s="52"/>
      <c r="F193" s="500">
        <f>'[6]м'!F193</f>
        <v>0</v>
      </c>
      <c r="G193" s="422">
        <f>'[6]м'!H193</f>
        <v>0</v>
      </c>
      <c r="H193" s="95">
        <v>0</v>
      </c>
      <c r="I193" s="96">
        <v>0</v>
      </c>
      <c r="T193" s="353"/>
    </row>
    <row r="194" spans="1:20" ht="12.75">
      <c r="A194" s="267"/>
      <c r="B194" s="909"/>
      <c r="C194" s="268"/>
      <c r="D194" s="268"/>
      <c r="E194" s="52"/>
      <c r="F194" s="500">
        <f>'[6]м'!F194</f>
        <v>0</v>
      </c>
      <c r="G194" s="422">
        <f>'[6]м'!H194</f>
        <v>0</v>
      </c>
      <c r="H194" s="95">
        <v>0</v>
      </c>
      <c r="I194" s="96">
        <v>0</v>
      </c>
      <c r="T194" s="353"/>
    </row>
    <row r="195" spans="1:20" ht="12.75">
      <c r="A195" s="267"/>
      <c r="B195" s="909"/>
      <c r="C195" s="268"/>
      <c r="D195" s="268"/>
      <c r="E195" s="52"/>
      <c r="F195" s="500">
        <f>'[6]м'!F195</f>
        <v>0</v>
      </c>
      <c r="G195" s="422">
        <f>'[6]м'!H195</f>
        <v>0</v>
      </c>
      <c r="H195" s="95">
        <v>0</v>
      </c>
      <c r="I195" s="96">
        <v>0</v>
      </c>
      <c r="T195" s="353"/>
    </row>
    <row r="196" spans="1:20" ht="13.5" thickBot="1">
      <c r="A196" s="267"/>
      <c r="B196" s="909"/>
      <c r="C196" s="268"/>
      <c r="D196" s="268"/>
      <c r="E196" s="52"/>
      <c r="F196" s="500">
        <f>'[6]м'!F196</f>
        <v>0</v>
      </c>
      <c r="G196" s="422">
        <f>'[6]м'!H196</f>
        <v>0</v>
      </c>
      <c r="H196" s="95">
        <v>0</v>
      </c>
      <c r="I196" s="96">
        <v>0</v>
      </c>
      <c r="T196" s="353"/>
    </row>
    <row r="197" spans="1:20" s="249" customFormat="1" ht="15.75" thickBot="1">
      <c r="A197" s="269"/>
      <c r="B197" s="179" t="s">
        <v>170</v>
      </c>
      <c r="C197" s="270">
        <v>990</v>
      </c>
      <c r="D197" s="271" t="s">
        <v>19</v>
      </c>
      <c r="E197" s="119"/>
      <c r="F197" s="471"/>
      <c r="G197" s="73">
        <f>G184+G186+G187+G188+G189+G192</f>
        <v>0</v>
      </c>
      <c r="H197" s="180"/>
      <c r="I197" s="472">
        <f>I184+I186+I187+I188+I189+I192</f>
        <v>0</v>
      </c>
      <c r="J197"/>
      <c r="K197"/>
      <c r="L197"/>
      <c r="M197"/>
      <c r="N197"/>
      <c r="O197"/>
      <c r="P197"/>
      <c r="Q197"/>
      <c r="R197"/>
      <c r="S197"/>
      <c r="T197" s="353"/>
    </row>
    <row r="198" spans="1:20" ht="12.75">
      <c r="A198" s="328" t="s">
        <v>26</v>
      </c>
      <c r="B198" s="243" t="s">
        <v>79</v>
      </c>
      <c r="C198" s="19">
        <v>1000</v>
      </c>
      <c r="D198" s="273" t="s">
        <v>19</v>
      </c>
      <c r="E198" s="52"/>
      <c r="F198" s="475">
        <f>'[6]м'!F198</f>
        <v>0</v>
      </c>
      <c r="G198" s="69">
        <f>'[6]м'!H198</f>
        <v>0</v>
      </c>
      <c r="H198" s="66">
        <v>0</v>
      </c>
      <c r="I198" s="67">
        <v>0</v>
      </c>
      <c r="T198" s="353"/>
    </row>
    <row r="199" spans="1:20" ht="13.5" thickBot="1">
      <c r="A199" s="329"/>
      <c r="B199" s="240" t="s">
        <v>130</v>
      </c>
      <c r="C199" s="38">
        <v>1010</v>
      </c>
      <c r="D199" s="27" t="s">
        <v>19</v>
      </c>
      <c r="E199" s="52"/>
      <c r="F199" s="515">
        <f>'[6]м'!F199</f>
        <v>0</v>
      </c>
      <c r="G199" s="451">
        <f>'[6]м'!H199</f>
        <v>0</v>
      </c>
      <c r="H199" s="104"/>
      <c r="I199" s="105"/>
      <c r="T199" s="353"/>
    </row>
    <row r="200" spans="1:20" s="253" customFormat="1" ht="15.75" thickBot="1">
      <c r="A200" s="106"/>
      <c r="B200" s="107"/>
      <c r="C200" s="108"/>
      <c r="D200" s="109"/>
      <c r="E200" s="74"/>
      <c r="F200" s="348"/>
      <c r="G200" s="348"/>
      <c r="H200" s="74"/>
      <c r="I200" s="74"/>
      <c r="J200"/>
      <c r="K200"/>
      <c r="L200"/>
      <c r="M200"/>
      <c r="N200"/>
      <c r="O200"/>
      <c r="P200"/>
      <c r="Q200"/>
      <c r="R200"/>
      <c r="S200"/>
      <c r="T200" s="350"/>
    </row>
    <row r="201" spans="1:20" s="249" customFormat="1" ht="18.75" thickBot="1">
      <c r="A201" s="269"/>
      <c r="B201" s="210" t="s">
        <v>174</v>
      </c>
      <c r="C201" s="270">
        <v>1020</v>
      </c>
      <c r="D201" s="271" t="s">
        <v>19</v>
      </c>
      <c r="E201" s="119"/>
      <c r="F201" s="493">
        <f>F197+F181+F163</f>
        <v>0</v>
      </c>
      <c r="G201" s="73">
        <f>G197+G181+G163+G199</f>
        <v>0</v>
      </c>
      <c r="H201" s="901">
        <f>H197+H181+H163</f>
        <v>0</v>
      </c>
      <c r="I201" s="73">
        <f>I197+I181+I163+I199</f>
        <v>0</v>
      </c>
      <c r="J201"/>
      <c r="K201"/>
      <c r="L201"/>
      <c r="M201"/>
      <c r="N201"/>
      <c r="O201"/>
      <c r="P201"/>
      <c r="Q201"/>
      <c r="R201"/>
      <c r="S201"/>
      <c r="T201" s="353"/>
    </row>
    <row r="202" spans="1:20" s="253" customFormat="1" ht="15">
      <c r="A202" s="111"/>
      <c r="B202" s="112"/>
      <c r="C202" s="113"/>
      <c r="D202" s="114"/>
      <c r="E202" s="74"/>
      <c r="F202" s="348"/>
      <c r="G202" s="348"/>
      <c r="H202" s="74"/>
      <c r="I202" s="74"/>
      <c r="J202"/>
      <c r="K202"/>
      <c r="L202"/>
      <c r="M202"/>
      <c r="N202"/>
      <c r="O202"/>
      <c r="P202"/>
      <c r="Q202"/>
      <c r="R202"/>
      <c r="S202"/>
      <c r="T202" s="350"/>
    </row>
    <row r="203" spans="1:20" s="253" customFormat="1" ht="18" customHeight="1" hidden="1">
      <c r="A203" s="115" t="s">
        <v>131</v>
      </c>
      <c r="B203" s="112"/>
      <c r="C203" s="113"/>
      <c r="D203" s="114"/>
      <c r="E203" s="74"/>
      <c r="F203" s="348"/>
      <c r="G203" s="348"/>
      <c r="H203" s="74"/>
      <c r="I203" s="74"/>
      <c r="J203"/>
      <c r="K203"/>
      <c r="L203"/>
      <c r="M203"/>
      <c r="N203"/>
      <c r="O203"/>
      <c r="P203"/>
      <c r="Q203"/>
      <c r="R203"/>
      <c r="S203"/>
      <c r="T203" s="350"/>
    </row>
    <row r="204" spans="1:20" s="253" customFormat="1" ht="15.75" customHeight="1" hidden="1">
      <c r="A204" s="87"/>
      <c r="C204" s="211"/>
      <c r="D204" s="88"/>
      <c r="E204" s="74"/>
      <c r="F204" s="348"/>
      <c r="G204" s="348"/>
      <c r="H204" s="74"/>
      <c r="I204" s="74"/>
      <c r="J204"/>
      <c r="K204"/>
      <c r="L204"/>
      <c r="M204"/>
      <c r="N204"/>
      <c r="O204"/>
      <c r="P204"/>
      <c r="Q204"/>
      <c r="R204"/>
      <c r="S204"/>
      <c r="T204" s="350"/>
    </row>
    <row r="205" spans="1:20" ht="25.5" customHeight="1" hidden="1">
      <c r="A205" s="237"/>
      <c r="B205" s="212" t="s">
        <v>132</v>
      </c>
      <c r="C205" s="273">
        <v>1030</v>
      </c>
      <c r="D205" s="19" t="s">
        <v>15</v>
      </c>
      <c r="E205" s="52"/>
      <c r="F205" s="521">
        <f>'[6]м'!L205</f>
        <v>0</v>
      </c>
      <c r="G205" s="454">
        <f>'[6]м'!M205</f>
        <v>0</v>
      </c>
      <c r="H205" s="213"/>
      <c r="I205" s="214"/>
      <c r="T205" s="353"/>
    </row>
    <row r="206" spans="1:20" ht="13.5" customHeight="1" hidden="1" thickBot="1">
      <c r="A206" s="254"/>
      <c r="B206" s="324"/>
      <c r="C206" s="273">
        <v>1040</v>
      </c>
      <c r="D206" s="19" t="s">
        <v>15</v>
      </c>
      <c r="E206" s="52"/>
      <c r="F206" s="475">
        <f>'[6]м'!L206</f>
        <v>0</v>
      </c>
      <c r="G206" s="69">
        <f>'[6]м'!M206</f>
        <v>0</v>
      </c>
      <c r="H206" s="66"/>
      <c r="I206" s="67"/>
      <c r="T206" s="353"/>
    </row>
    <row r="207" spans="1:20" s="249" customFormat="1" ht="15.75" customHeight="1" hidden="1" thickBot="1">
      <c r="A207" s="269"/>
      <c r="B207" s="179" t="s">
        <v>133</v>
      </c>
      <c r="C207" s="270" t="s">
        <v>134</v>
      </c>
      <c r="D207" s="271"/>
      <c r="E207" s="119"/>
      <c r="F207" s="471">
        <f>SUM(F205:F206)</f>
        <v>0</v>
      </c>
      <c r="G207" s="73">
        <f>SUM(G205:G206)</f>
        <v>0</v>
      </c>
      <c r="H207" s="180">
        <f>SUM(H205:H206)</f>
        <v>0</v>
      </c>
      <c r="I207" s="472">
        <f>SUM(I205:I206)</f>
        <v>0</v>
      </c>
      <c r="J207"/>
      <c r="K207"/>
      <c r="L207"/>
      <c r="M207"/>
      <c r="N207"/>
      <c r="O207"/>
      <c r="P207"/>
      <c r="Q207"/>
      <c r="R207"/>
      <c r="S207"/>
      <c r="T207" s="353"/>
    </row>
    <row r="208" spans="1:20" s="253" customFormat="1" ht="60" customHeight="1" hidden="1">
      <c r="A208" s="251"/>
      <c r="B208" s="5" t="s">
        <v>135</v>
      </c>
      <c r="C208" s="250"/>
      <c r="D208" s="250"/>
      <c r="E208" s="252"/>
      <c r="F208" s="495"/>
      <c r="G208" s="348"/>
      <c r="H208" s="74"/>
      <c r="I208" s="473"/>
      <c r="J208"/>
      <c r="K208"/>
      <c r="L208"/>
      <c r="M208"/>
      <c r="N208"/>
      <c r="O208"/>
      <c r="P208"/>
      <c r="Q208"/>
      <c r="R208"/>
      <c r="S208"/>
      <c r="T208" s="350"/>
    </row>
    <row r="209" spans="1:20" s="249" customFormat="1" ht="12.75" customHeight="1" hidden="1">
      <c r="A209" s="293">
        <v>1</v>
      </c>
      <c r="B209" s="338" t="s">
        <v>29</v>
      </c>
      <c r="C209" s="258">
        <v>1060</v>
      </c>
      <c r="D209" s="339" t="s">
        <v>15</v>
      </c>
      <c r="E209" s="119"/>
      <c r="F209" s="474">
        <f>F211+F213+F215+F217</f>
        <v>0</v>
      </c>
      <c r="G209" s="340"/>
      <c r="H209" s="75">
        <f>H211+H213+H215+H217</f>
        <v>0</v>
      </c>
      <c r="I209" s="341"/>
      <c r="J209"/>
      <c r="K209"/>
      <c r="L209"/>
      <c r="M209"/>
      <c r="N209"/>
      <c r="O209"/>
      <c r="P209"/>
      <c r="Q209"/>
      <c r="R209"/>
      <c r="S209"/>
      <c r="T209" s="353"/>
    </row>
    <row r="210" spans="1:20" s="249" customFormat="1" ht="12.75" customHeight="1" hidden="1">
      <c r="A210" s="260"/>
      <c r="B210" s="158" t="s">
        <v>30</v>
      </c>
      <c r="C210" s="259">
        <v>1061</v>
      </c>
      <c r="D210" s="342" t="s">
        <v>31</v>
      </c>
      <c r="E210" s="119"/>
      <c r="F210" s="475">
        <f>F212+F214+F216+F218</f>
        <v>0</v>
      </c>
      <c r="G210" s="69">
        <f>G212+G214+G216+G218</f>
        <v>0</v>
      </c>
      <c r="H210" s="68">
        <f>H212+H214+H216+H218</f>
        <v>0</v>
      </c>
      <c r="I210" s="71">
        <f>I212+I214+I216+I218</f>
        <v>0</v>
      </c>
      <c r="J210"/>
      <c r="K210"/>
      <c r="L210"/>
      <c r="M210"/>
      <c r="N210"/>
      <c r="O210"/>
      <c r="P210"/>
      <c r="Q210"/>
      <c r="R210"/>
      <c r="S210"/>
      <c r="T210" s="353"/>
    </row>
    <row r="211" spans="1:20" ht="12.75" customHeight="1" hidden="1">
      <c r="A211" s="256"/>
      <c r="B211" s="8" t="s">
        <v>32</v>
      </c>
      <c r="C211" s="255">
        <v>1070</v>
      </c>
      <c r="D211" s="255" t="s">
        <v>15</v>
      </c>
      <c r="E211" s="52"/>
      <c r="F211" s="478">
        <f>'[6]м'!L211</f>
        <v>0</v>
      </c>
      <c r="G211" s="156"/>
      <c r="H211" s="121"/>
      <c r="I211" s="120"/>
      <c r="T211" s="353"/>
    </row>
    <row r="212" spans="1:20" ht="12.75" customHeight="1" hidden="1">
      <c r="A212" s="256"/>
      <c r="B212" s="7"/>
      <c r="C212" s="257">
        <v>1071</v>
      </c>
      <c r="D212" s="257" t="s">
        <v>31</v>
      </c>
      <c r="E212" s="52"/>
      <c r="F212" s="479">
        <f>'[6]м'!L212</f>
        <v>0</v>
      </c>
      <c r="G212" s="160">
        <f>'[6]м'!M212</f>
        <v>0</v>
      </c>
      <c r="H212" s="122"/>
      <c r="I212" s="125"/>
      <c r="T212" s="353"/>
    </row>
    <row r="213" spans="1:20" ht="12.75" customHeight="1" hidden="1">
      <c r="A213" s="256"/>
      <c r="B213" s="8" t="s">
        <v>33</v>
      </c>
      <c r="C213" s="255">
        <v>1080</v>
      </c>
      <c r="D213" s="255" t="s">
        <v>15</v>
      </c>
      <c r="E213" s="52"/>
      <c r="F213" s="478">
        <f>'[6]м'!L213</f>
        <v>0</v>
      </c>
      <c r="G213" s="156"/>
      <c r="H213" s="121"/>
      <c r="I213" s="120"/>
      <c r="T213" s="353"/>
    </row>
    <row r="214" spans="1:20" ht="12.75" customHeight="1" hidden="1">
      <c r="A214" s="256"/>
      <c r="B214" s="7"/>
      <c r="C214" s="257">
        <v>1081</v>
      </c>
      <c r="D214" s="257" t="s">
        <v>31</v>
      </c>
      <c r="E214" s="52"/>
      <c r="F214" s="479">
        <f>'[6]м'!L214</f>
        <v>0</v>
      </c>
      <c r="G214" s="160">
        <f>'[6]м'!M214</f>
        <v>0</v>
      </c>
      <c r="H214" s="122"/>
      <c r="I214" s="125"/>
      <c r="T214" s="353"/>
    </row>
    <row r="215" spans="1:20" ht="12.75" customHeight="1" hidden="1">
      <c r="A215" s="256"/>
      <c r="B215" s="8" t="s">
        <v>34</v>
      </c>
      <c r="C215" s="255">
        <v>1090</v>
      </c>
      <c r="D215" s="255" t="s">
        <v>15</v>
      </c>
      <c r="E215" s="52"/>
      <c r="F215" s="478">
        <f>'[6]м'!L215</f>
        <v>0</v>
      </c>
      <c r="G215" s="156"/>
      <c r="H215" s="121"/>
      <c r="I215" s="120"/>
      <c r="T215" s="353"/>
    </row>
    <row r="216" spans="1:20" ht="12.75" customHeight="1" hidden="1">
      <c r="A216" s="256"/>
      <c r="B216" s="7"/>
      <c r="C216" s="257">
        <v>1091</v>
      </c>
      <c r="D216" s="257" t="s">
        <v>31</v>
      </c>
      <c r="E216" s="52"/>
      <c r="F216" s="479">
        <f>'[6]м'!L216</f>
        <v>0</v>
      </c>
      <c r="G216" s="160">
        <f>'[6]м'!M216</f>
        <v>0</v>
      </c>
      <c r="H216" s="122"/>
      <c r="I216" s="125"/>
      <c r="T216" s="353"/>
    </row>
    <row r="217" spans="1:20" ht="12.75" customHeight="1" hidden="1">
      <c r="A217" s="256"/>
      <c r="B217" s="8" t="s">
        <v>35</v>
      </c>
      <c r="C217" s="255">
        <v>1100</v>
      </c>
      <c r="D217" s="255" t="s">
        <v>15</v>
      </c>
      <c r="E217" s="52"/>
      <c r="F217" s="478">
        <f>'[6]м'!L217</f>
        <v>0</v>
      </c>
      <c r="G217" s="156"/>
      <c r="H217" s="121"/>
      <c r="I217" s="120"/>
      <c r="T217" s="353"/>
    </row>
    <row r="218" spans="1:20" ht="12.75" customHeight="1" hidden="1">
      <c r="A218" s="256"/>
      <c r="B218" s="7"/>
      <c r="C218" s="257">
        <v>1101</v>
      </c>
      <c r="D218" s="257" t="s">
        <v>31</v>
      </c>
      <c r="E218" s="52"/>
      <c r="F218" s="479">
        <f>'[6]м'!L218</f>
        <v>0</v>
      </c>
      <c r="G218" s="160">
        <f>'[6]м'!M218</f>
        <v>0</v>
      </c>
      <c r="H218" s="122"/>
      <c r="I218" s="125"/>
      <c r="T218" s="353"/>
    </row>
    <row r="219" spans="1:20" ht="12.75" customHeight="1" hidden="1">
      <c r="A219" s="148" t="s">
        <v>36</v>
      </c>
      <c r="B219" s="149" t="s">
        <v>37</v>
      </c>
      <c r="C219" s="150">
        <v>1110</v>
      </c>
      <c r="D219" s="258" t="s">
        <v>15</v>
      </c>
      <c r="E219" s="151"/>
      <c r="F219" s="476">
        <f>F221+F227+F229+F231+F233+F235</f>
        <v>0</v>
      </c>
      <c r="G219" s="139"/>
      <c r="H219" s="79">
        <f>H221+H227+H229+H231+H233+H235</f>
        <v>0</v>
      </c>
      <c r="I219" s="140"/>
      <c r="T219" s="353"/>
    </row>
    <row r="220" spans="1:20" ht="12.75" customHeight="1" hidden="1">
      <c r="A220" s="148"/>
      <c r="B220" s="152" t="s">
        <v>38</v>
      </c>
      <c r="C220" s="153">
        <v>1111</v>
      </c>
      <c r="D220" s="259" t="s">
        <v>31</v>
      </c>
      <c r="E220" s="151"/>
      <c r="F220" s="477">
        <f>F222+F228+F230+F232+F234+F236</f>
        <v>0</v>
      </c>
      <c r="G220" s="83">
        <f>G222+G228+G230+G232+G234+G236</f>
        <v>0</v>
      </c>
      <c r="H220" s="84">
        <f>H222+H228+H230+H232+H234+H236</f>
        <v>0</v>
      </c>
      <c r="I220" s="85">
        <f>I222+I228+I230+I232+I234+I236</f>
        <v>0</v>
      </c>
      <c r="T220" s="353"/>
    </row>
    <row r="221" spans="1:20" s="249" customFormat="1" ht="12.75" customHeight="1" hidden="1">
      <c r="A221" s="260"/>
      <c r="B221" s="154" t="s">
        <v>39</v>
      </c>
      <c r="C221" s="258">
        <v>1120</v>
      </c>
      <c r="D221" s="258" t="s">
        <v>15</v>
      </c>
      <c r="E221" s="119"/>
      <c r="F221" s="478">
        <f>F223+F225</f>
        <v>0</v>
      </c>
      <c r="G221" s="156"/>
      <c r="H221" s="157">
        <f>H223+H225</f>
        <v>0</v>
      </c>
      <c r="I221" s="120"/>
      <c r="J221"/>
      <c r="K221"/>
      <c r="L221"/>
      <c r="M221"/>
      <c r="N221"/>
      <c r="O221"/>
      <c r="P221"/>
      <c r="Q221"/>
      <c r="R221"/>
      <c r="S221"/>
      <c r="T221" s="353"/>
    </row>
    <row r="222" spans="1:20" s="249" customFormat="1" ht="12.75" customHeight="1" hidden="1">
      <c r="A222" s="260"/>
      <c r="B222" s="158"/>
      <c r="C222" s="259">
        <v>1121</v>
      </c>
      <c r="D222" s="259" t="s">
        <v>31</v>
      </c>
      <c r="E222" s="119"/>
      <c r="F222" s="479">
        <f>F224+F226</f>
        <v>0</v>
      </c>
      <c r="G222" s="160">
        <f>G224+G226</f>
        <v>0</v>
      </c>
      <c r="H222" s="161">
        <f>H224+H226</f>
        <v>0</v>
      </c>
      <c r="I222" s="215">
        <f>I224+I226</f>
        <v>0</v>
      </c>
      <c r="J222"/>
      <c r="K222"/>
      <c r="L222"/>
      <c r="M222"/>
      <c r="N222"/>
      <c r="O222"/>
      <c r="P222"/>
      <c r="Q222"/>
      <c r="R222"/>
      <c r="S222"/>
      <c r="T222" s="353"/>
    </row>
    <row r="223" spans="1:20" s="129" customFormat="1" ht="12.75" customHeight="1" hidden="1">
      <c r="A223" s="126"/>
      <c r="B223" s="130" t="s">
        <v>40</v>
      </c>
      <c r="C223" s="138">
        <v>1130</v>
      </c>
      <c r="D223" s="138" t="s">
        <v>15</v>
      </c>
      <c r="E223" s="127"/>
      <c r="F223" s="496">
        <f>'[6]м'!L223</f>
        <v>0</v>
      </c>
      <c r="G223" s="416"/>
      <c r="H223" s="135"/>
      <c r="I223" s="128"/>
      <c r="J223"/>
      <c r="K223"/>
      <c r="L223"/>
      <c r="M223"/>
      <c r="N223"/>
      <c r="O223"/>
      <c r="P223"/>
      <c r="Q223"/>
      <c r="R223"/>
      <c r="S223"/>
      <c r="T223" s="353"/>
    </row>
    <row r="224" spans="1:20" s="129" customFormat="1" ht="12.75" customHeight="1" hidden="1">
      <c r="A224" s="126"/>
      <c r="B224" s="131"/>
      <c r="C224" s="132">
        <v>1131</v>
      </c>
      <c r="D224" s="132" t="s">
        <v>31</v>
      </c>
      <c r="E224" s="127"/>
      <c r="F224" s="497">
        <f>'[6]м'!L224</f>
        <v>0</v>
      </c>
      <c r="G224" s="419">
        <f>'[6]м'!M224</f>
        <v>0</v>
      </c>
      <c r="H224" s="133"/>
      <c r="I224" s="134"/>
      <c r="J224"/>
      <c r="K224"/>
      <c r="L224"/>
      <c r="M224"/>
      <c r="N224"/>
      <c r="O224"/>
      <c r="P224"/>
      <c r="Q224"/>
      <c r="R224"/>
      <c r="S224"/>
      <c r="T224" s="353"/>
    </row>
    <row r="225" spans="1:20" s="129" customFormat="1" ht="12.75" customHeight="1" hidden="1">
      <c r="A225" s="126"/>
      <c r="B225" s="130" t="s">
        <v>41</v>
      </c>
      <c r="C225" s="138">
        <v>1140</v>
      </c>
      <c r="D225" s="138" t="s">
        <v>15</v>
      </c>
      <c r="E225" s="127"/>
      <c r="F225" s="496">
        <f>'[6]м'!L225</f>
        <v>0</v>
      </c>
      <c r="G225" s="416"/>
      <c r="H225" s="135"/>
      <c r="I225" s="128"/>
      <c r="J225"/>
      <c r="K225"/>
      <c r="L225"/>
      <c r="M225"/>
      <c r="N225"/>
      <c r="O225"/>
      <c r="P225"/>
      <c r="Q225"/>
      <c r="R225"/>
      <c r="S225"/>
      <c r="T225" s="353"/>
    </row>
    <row r="226" spans="1:20" s="129" customFormat="1" ht="12.75" customHeight="1" hidden="1">
      <c r="A226" s="126"/>
      <c r="B226" s="131"/>
      <c r="C226" s="132">
        <v>1141</v>
      </c>
      <c r="D226" s="132" t="s">
        <v>31</v>
      </c>
      <c r="E226" s="127"/>
      <c r="F226" s="497">
        <f>'[6]м'!L226</f>
        <v>0</v>
      </c>
      <c r="G226" s="419">
        <f>'[6]м'!M226</f>
        <v>0</v>
      </c>
      <c r="H226" s="133"/>
      <c r="I226" s="134"/>
      <c r="J226"/>
      <c r="K226"/>
      <c r="L226"/>
      <c r="M226"/>
      <c r="N226"/>
      <c r="O226"/>
      <c r="P226"/>
      <c r="Q226"/>
      <c r="R226"/>
      <c r="S226"/>
      <c r="T226" s="353"/>
    </row>
    <row r="227" spans="1:20" ht="12.75" customHeight="1" hidden="1">
      <c r="A227" s="256"/>
      <c r="B227" s="8" t="s">
        <v>42</v>
      </c>
      <c r="C227" s="255">
        <v>1150</v>
      </c>
      <c r="D227" s="255" t="s">
        <v>15</v>
      </c>
      <c r="E227" s="52"/>
      <c r="F227" s="478">
        <f>'[6]м'!L227</f>
        <v>0</v>
      </c>
      <c r="G227" s="156"/>
      <c r="H227" s="124"/>
      <c r="I227" s="120"/>
      <c r="T227" s="353"/>
    </row>
    <row r="228" spans="1:20" ht="12.75" customHeight="1" hidden="1">
      <c r="A228" s="256"/>
      <c r="B228" s="7"/>
      <c r="C228" s="257">
        <v>1151</v>
      </c>
      <c r="D228" s="257" t="s">
        <v>31</v>
      </c>
      <c r="E228" s="52"/>
      <c r="F228" s="479">
        <f>'[6]м'!L228</f>
        <v>0</v>
      </c>
      <c r="G228" s="160">
        <f>'[6]м'!M228</f>
        <v>0</v>
      </c>
      <c r="H228" s="123"/>
      <c r="I228" s="125"/>
      <c r="T228" s="353"/>
    </row>
    <row r="229" spans="1:20" ht="12.75" customHeight="1" hidden="1">
      <c r="A229" s="256"/>
      <c r="B229" s="8" t="s">
        <v>43</v>
      </c>
      <c r="C229" s="255">
        <v>1160</v>
      </c>
      <c r="D229" s="255" t="s">
        <v>15</v>
      </c>
      <c r="E229" s="52"/>
      <c r="F229" s="478">
        <f>'[6]м'!L229</f>
        <v>0</v>
      </c>
      <c r="G229" s="156"/>
      <c r="H229" s="124"/>
      <c r="I229" s="120"/>
      <c r="T229" s="353"/>
    </row>
    <row r="230" spans="1:20" ht="12.75" customHeight="1" hidden="1">
      <c r="A230" s="256"/>
      <c r="B230" s="7"/>
      <c r="C230" s="257">
        <v>1161</v>
      </c>
      <c r="D230" s="257" t="s">
        <v>31</v>
      </c>
      <c r="E230" s="52"/>
      <c r="F230" s="479">
        <f>'[6]м'!L230</f>
        <v>0</v>
      </c>
      <c r="G230" s="160">
        <f>'[6]м'!M230</f>
        <v>0</v>
      </c>
      <c r="H230" s="123"/>
      <c r="I230" s="125"/>
      <c r="T230" s="353"/>
    </row>
    <row r="231" spans="1:20" ht="12.75" customHeight="1" hidden="1">
      <c r="A231" s="256"/>
      <c r="B231" s="8" t="s">
        <v>44</v>
      </c>
      <c r="C231" s="255">
        <v>1170</v>
      </c>
      <c r="D231" s="255" t="s">
        <v>15</v>
      </c>
      <c r="E231" s="52"/>
      <c r="F231" s="478">
        <f>'[6]м'!L231</f>
        <v>0</v>
      </c>
      <c r="G231" s="156"/>
      <c r="H231" s="124"/>
      <c r="I231" s="120"/>
      <c r="T231" s="353"/>
    </row>
    <row r="232" spans="1:20" ht="12.75" customHeight="1" hidden="1">
      <c r="A232" s="256"/>
      <c r="B232" s="7"/>
      <c r="C232" s="257">
        <v>1171</v>
      </c>
      <c r="D232" s="257" t="s">
        <v>31</v>
      </c>
      <c r="E232" s="52"/>
      <c r="F232" s="479">
        <f>'[6]м'!L232</f>
        <v>0</v>
      </c>
      <c r="G232" s="160">
        <f>'[6]м'!M232</f>
        <v>0</v>
      </c>
      <c r="H232" s="123"/>
      <c r="I232" s="125"/>
      <c r="T232" s="353"/>
    </row>
    <row r="233" spans="1:20" ht="12.75" customHeight="1" hidden="1">
      <c r="A233" s="256"/>
      <c r="B233" s="8" t="s">
        <v>45</v>
      </c>
      <c r="C233" s="255">
        <v>1180</v>
      </c>
      <c r="D233" s="255" t="s">
        <v>15</v>
      </c>
      <c r="E233" s="52"/>
      <c r="F233" s="478">
        <f>'[6]м'!L233</f>
        <v>0</v>
      </c>
      <c r="G233" s="156"/>
      <c r="H233" s="124"/>
      <c r="I233" s="120"/>
      <c r="T233" s="353"/>
    </row>
    <row r="234" spans="1:20" ht="12.75" customHeight="1" hidden="1">
      <c r="A234" s="256"/>
      <c r="B234" s="7"/>
      <c r="C234" s="257">
        <v>1181</v>
      </c>
      <c r="D234" s="257" t="s">
        <v>31</v>
      </c>
      <c r="E234" s="52"/>
      <c r="F234" s="479">
        <f>'[6]м'!L234</f>
        <v>0</v>
      </c>
      <c r="G234" s="160">
        <f>'[6]м'!M234</f>
        <v>0</v>
      </c>
      <c r="H234" s="123"/>
      <c r="I234" s="125"/>
      <c r="T234" s="353"/>
    </row>
    <row r="235" spans="1:20" ht="12.75" customHeight="1" hidden="1">
      <c r="A235" s="256"/>
      <c r="B235" s="8" t="s">
        <v>46</v>
      </c>
      <c r="C235" s="255">
        <v>1190</v>
      </c>
      <c r="D235" s="255" t="s">
        <v>15</v>
      </c>
      <c r="E235" s="52"/>
      <c r="F235" s="478">
        <f>'[6]м'!L235</f>
        <v>0</v>
      </c>
      <c r="G235" s="156"/>
      <c r="H235" s="124"/>
      <c r="I235" s="120"/>
      <c r="T235" s="353"/>
    </row>
    <row r="236" spans="1:20" ht="12.75" customHeight="1" hidden="1">
      <c r="A236" s="256"/>
      <c r="B236" s="7"/>
      <c r="C236" s="257">
        <v>1191</v>
      </c>
      <c r="D236" s="257" t="s">
        <v>31</v>
      </c>
      <c r="E236" s="52"/>
      <c r="F236" s="479">
        <f>'[6]м'!L236</f>
        <v>0</v>
      </c>
      <c r="G236" s="160">
        <f>'[6]м'!M236</f>
        <v>0</v>
      </c>
      <c r="H236" s="123"/>
      <c r="I236" s="125"/>
      <c r="T236" s="353"/>
    </row>
    <row r="237" spans="1:20" ht="12.75" customHeight="1" hidden="1">
      <c r="A237" s="254">
        <v>3</v>
      </c>
      <c r="B237" s="12" t="s">
        <v>47</v>
      </c>
      <c r="C237" s="9">
        <v>1200</v>
      </c>
      <c r="D237" s="255" t="s">
        <v>15</v>
      </c>
      <c r="E237" s="52"/>
      <c r="F237" s="476">
        <f>'[6]м'!L237</f>
        <v>0</v>
      </c>
      <c r="G237" s="139"/>
      <c r="H237" s="78"/>
      <c r="I237" s="140"/>
      <c r="T237" s="353"/>
    </row>
    <row r="238" spans="1:20" ht="12.75" customHeight="1" hidden="1">
      <c r="A238" s="256"/>
      <c r="B238" s="10"/>
      <c r="C238" s="11">
        <v>1201</v>
      </c>
      <c r="D238" s="257" t="s">
        <v>31</v>
      </c>
      <c r="E238" s="52"/>
      <c r="F238" s="477">
        <f>'[6]м'!L238</f>
        <v>0</v>
      </c>
      <c r="G238" s="83">
        <f>'[6]м'!M238</f>
        <v>0</v>
      </c>
      <c r="H238" s="81"/>
      <c r="I238" s="82"/>
      <c r="T238" s="353"/>
    </row>
    <row r="239" spans="1:20" s="385" customFormat="1" ht="12.75" customHeight="1" hidden="1">
      <c r="A239" s="366"/>
      <c r="B239" s="164"/>
      <c r="C239" s="367"/>
      <c r="D239" s="368"/>
      <c r="E239" s="369"/>
      <c r="F239" s="498"/>
      <c r="G239" s="168"/>
      <c r="H239" s="1150"/>
      <c r="I239" s="1151"/>
      <c r="J239"/>
      <c r="K239"/>
      <c r="L239"/>
      <c r="M239"/>
      <c r="N239"/>
      <c r="O239"/>
      <c r="P239"/>
      <c r="Q239"/>
      <c r="R239"/>
      <c r="S239"/>
      <c r="T239" s="353"/>
    </row>
    <row r="240" spans="1:20" s="385" customFormat="1" ht="12.75" customHeight="1" hidden="1">
      <c r="A240" s="372"/>
      <c r="B240" s="170"/>
      <c r="C240" s="373"/>
      <c r="D240" s="374"/>
      <c r="E240" s="369"/>
      <c r="F240" s="499"/>
      <c r="G240" s="173"/>
      <c r="H240" s="1150"/>
      <c r="I240" s="1151"/>
      <c r="J240"/>
      <c r="K240"/>
      <c r="L240"/>
      <c r="M240"/>
      <c r="N240"/>
      <c r="O240"/>
      <c r="P240"/>
      <c r="Q240"/>
      <c r="R240"/>
      <c r="S240"/>
      <c r="T240" s="353"/>
    </row>
    <row r="241" spans="1:20" s="249" customFormat="1" ht="12.75" customHeight="1" hidden="1">
      <c r="A241" s="266">
        <v>5</v>
      </c>
      <c r="B241" s="163" t="s">
        <v>48</v>
      </c>
      <c r="C241" s="266">
        <v>1210</v>
      </c>
      <c r="D241" s="266" t="s">
        <v>19</v>
      </c>
      <c r="E241" s="119"/>
      <c r="F241" s="475">
        <f>SUM(F242:F245)</f>
        <v>0</v>
      </c>
      <c r="G241" s="69">
        <f>SUM(G242:G245)</f>
        <v>0</v>
      </c>
      <c r="H241" s="70">
        <f>SUM(H242:H245)</f>
        <v>0</v>
      </c>
      <c r="I241" s="71">
        <f>SUM(I242:I245)</f>
        <v>0</v>
      </c>
      <c r="J241"/>
      <c r="K241"/>
      <c r="L241"/>
      <c r="M241"/>
      <c r="N241"/>
      <c r="O241"/>
      <c r="P241"/>
      <c r="Q241"/>
      <c r="R241"/>
      <c r="S241"/>
      <c r="T241" s="353"/>
    </row>
    <row r="242" spans="1:20" ht="12.75" customHeight="1" hidden="1">
      <c r="A242" s="267"/>
      <c r="B242" s="909"/>
      <c r="C242" s="268"/>
      <c r="D242" s="268"/>
      <c r="E242" s="52"/>
      <c r="F242" s="500"/>
      <c r="G242" s="422"/>
      <c r="H242" s="95"/>
      <c r="I242" s="96"/>
      <c r="T242" s="353"/>
    </row>
    <row r="243" spans="1:20" ht="12.75" customHeight="1" hidden="1">
      <c r="A243" s="267"/>
      <c r="B243" s="909"/>
      <c r="C243" s="268"/>
      <c r="D243" s="268"/>
      <c r="E243" s="52"/>
      <c r="F243" s="500"/>
      <c r="G243" s="422"/>
      <c r="H243" s="95"/>
      <c r="I243" s="96"/>
      <c r="T243" s="353"/>
    </row>
    <row r="244" spans="1:20" ht="12.75" customHeight="1" hidden="1">
      <c r="A244" s="267"/>
      <c r="B244" s="909"/>
      <c r="C244" s="268"/>
      <c r="D244" s="268"/>
      <c r="E244" s="52"/>
      <c r="F244" s="500"/>
      <c r="G244" s="422"/>
      <c r="H244" s="95"/>
      <c r="I244" s="96"/>
      <c r="T244" s="353"/>
    </row>
    <row r="245" spans="1:20" ht="13.5" customHeight="1" hidden="1" thickBot="1">
      <c r="A245" s="267"/>
      <c r="B245" s="909"/>
      <c r="C245" s="268">
        <v>1201</v>
      </c>
      <c r="D245" s="268"/>
      <c r="E245" s="52"/>
      <c r="F245" s="500"/>
      <c r="G245" s="422"/>
      <c r="H245" s="95"/>
      <c r="I245" s="96"/>
      <c r="T245" s="353"/>
    </row>
    <row r="246" spans="1:20" ht="15.75" customHeight="1" hidden="1" thickBot="1">
      <c r="A246" s="269"/>
      <c r="B246" s="179" t="s">
        <v>136</v>
      </c>
      <c r="C246" s="270">
        <v>1220</v>
      </c>
      <c r="D246" s="271" t="s">
        <v>19</v>
      </c>
      <c r="E246" s="119"/>
      <c r="F246" s="471"/>
      <c r="G246" s="73">
        <f>G241+G238+G220+G210</f>
        <v>0</v>
      </c>
      <c r="H246" s="147"/>
      <c r="I246" s="472">
        <f>I241+I238+I220+I210</f>
        <v>0</v>
      </c>
      <c r="T246" s="353"/>
    </row>
    <row r="247" spans="1:20" ht="12.75" customHeight="1" hidden="1">
      <c r="A247" s="256" t="s">
        <v>26</v>
      </c>
      <c r="B247" s="8" t="s">
        <v>50</v>
      </c>
      <c r="C247" s="255">
        <v>1230</v>
      </c>
      <c r="D247" s="255" t="s">
        <v>15</v>
      </c>
      <c r="E247" s="52"/>
      <c r="F247" s="501">
        <f>'[6]м'!L247</f>
        <v>0</v>
      </c>
      <c r="G247" s="156"/>
      <c r="H247" s="200"/>
      <c r="I247" s="120"/>
      <c r="T247" s="353"/>
    </row>
    <row r="248" spans="1:20" ht="12.75" customHeight="1" hidden="1">
      <c r="A248" s="256"/>
      <c r="B248" s="7"/>
      <c r="C248" s="257">
        <v>1231</v>
      </c>
      <c r="D248" s="257" t="s">
        <v>31</v>
      </c>
      <c r="E248" s="52"/>
      <c r="F248" s="502">
        <f>'[6]м'!L248</f>
        <v>0</v>
      </c>
      <c r="G248" s="503">
        <f>'[6]м'!M248</f>
        <v>0</v>
      </c>
      <c r="H248" s="483"/>
      <c r="I248" s="484"/>
      <c r="T248" s="353"/>
    </row>
    <row r="249" spans="1:20" s="253" customFormat="1" ht="15.75" customHeight="1" hidden="1">
      <c r="A249" s="87"/>
      <c r="B249" s="13" t="s">
        <v>171</v>
      </c>
      <c r="C249" s="74"/>
      <c r="D249" s="88"/>
      <c r="E249" s="74"/>
      <c r="F249" s="495">
        <f>'[6]м'!L249</f>
        <v>0</v>
      </c>
      <c r="G249" s="348">
        <f>'[6]м'!M249</f>
        <v>0</v>
      </c>
      <c r="H249" s="74"/>
      <c r="I249" s="473"/>
      <c r="J249"/>
      <c r="K249"/>
      <c r="L249"/>
      <c r="M249"/>
      <c r="N249"/>
      <c r="O249"/>
      <c r="P249"/>
      <c r="Q249"/>
      <c r="R249"/>
      <c r="S249"/>
      <c r="T249" s="350"/>
    </row>
    <row r="250" spans="1:20" ht="38.25" customHeight="1" hidden="1">
      <c r="A250" s="272">
        <v>1</v>
      </c>
      <c r="B250" s="14" t="s">
        <v>51</v>
      </c>
      <c r="C250" s="273">
        <v>1240</v>
      </c>
      <c r="D250" s="273" t="s">
        <v>15</v>
      </c>
      <c r="E250" s="52"/>
      <c r="F250" s="474">
        <f>'[6]м'!L250</f>
        <v>0</v>
      </c>
      <c r="G250" s="91">
        <f>'[6]м'!M250</f>
        <v>0</v>
      </c>
      <c r="H250" s="89"/>
      <c r="I250" s="90"/>
      <c r="T250" s="353"/>
    </row>
    <row r="251" spans="1:20" ht="12.75" customHeight="1" hidden="1">
      <c r="A251" s="267">
        <v>2</v>
      </c>
      <c r="B251" s="15" t="s">
        <v>52</v>
      </c>
      <c r="C251" s="267">
        <v>1250</v>
      </c>
      <c r="D251" s="267" t="s">
        <v>15</v>
      </c>
      <c r="E251" s="52"/>
      <c r="F251" s="475">
        <f>'[6]м'!L251</f>
        <v>0</v>
      </c>
      <c r="G251" s="69">
        <f>'[6]м'!M251</f>
        <v>0</v>
      </c>
      <c r="H251" s="66"/>
      <c r="I251" s="67"/>
      <c r="T251" s="353"/>
    </row>
    <row r="252" spans="1:20" ht="12.75" customHeight="1" hidden="1">
      <c r="A252" s="273">
        <v>3</v>
      </c>
      <c r="B252" s="16" t="s">
        <v>53</v>
      </c>
      <c r="C252" s="273">
        <v>1260</v>
      </c>
      <c r="D252" s="273" t="s">
        <v>31</v>
      </c>
      <c r="E252" s="52"/>
      <c r="F252" s="475">
        <f>'[6]м'!L252</f>
        <v>0</v>
      </c>
      <c r="G252" s="69">
        <f>'[6]м'!M252</f>
        <v>0</v>
      </c>
      <c r="H252" s="66"/>
      <c r="I252" s="67"/>
      <c r="T252" s="353"/>
    </row>
    <row r="253" spans="1:20" ht="12.75" customHeight="1" hidden="1">
      <c r="A253" s="273">
        <v>4</v>
      </c>
      <c r="B253" s="16" t="s">
        <v>54</v>
      </c>
      <c r="C253" s="273">
        <v>1270</v>
      </c>
      <c r="D253" s="273" t="s">
        <v>19</v>
      </c>
      <c r="E253" s="52"/>
      <c r="F253" s="475">
        <f>'[6]м'!L253</f>
        <v>0</v>
      </c>
      <c r="G253" s="69">
        <f>'[6]м'!M253</f>
        <v>0</v>
      </c>
      <c r="H253" s="66"/>
      <c r="I253" s="67"/>
      <c r="T253" s="353"/>
    </row>
    <row r="254" spans="1:20" ht="12.75" customHeight="1" hidden="1">
      <c r="A254" s="274">
        <v>5</v>
      </c>
      <c r="B254" s="175" t="s">
        <v>48</v>
      </c>
      <c r="C254" s="248">
        <v>1280</v>
      </c>
      <c r="D254" s="248" t="s">
        <v>19</v>
      </c>
      <c r="E254" s="119"/>
      <c r="F254" s="475">
        <f>SUM(F255:F256)</f>
        <v>0</v>
      </c>
      <c r="G254" s="69">
        <f>SUM(G255:G256)</f>
        <v>0</v>
      </c>
      <c r="H254" s="70">
        <f>SUM(H255:H256)</f>
        <v>0</v>
      </c>
      <c r="I254" s="71">
        <f>SUM(I255:I256)</f>
        <v>0</v>
      </c>
      <c r="T254" s="353"/>
    </row>
    <row r="255" spans="1:20" ht="23.25" customHeight="1" hidden="1">
      <c r="A255" s="275"/>
      <c r="B255" s="177" t="s">
        <v>55</v>
      </c>
      <c r="C255" s="276">
        <v>1281</v>
      </c>
      <c r="D255" s="277" t="s">
        <v>56</v>
      </c>
      <c r="E255" s="94"/>
      <c r="F255" s="504">
        <f>'[6]м'!L255</f>
        <v>0</v>
      </c>
      <c r="G255" s="433">
        <f>'[6]м'!M255</f>
        <v>0</v>
      </c>
      <c r="H255" s="141"/>
      <c r="I255" s="142"/>
      <c r="T255" s="353"/>
    </row>
    <row r="256" spans="1:20" ht="13.5" customHeight="1" hidden="1" thickBot="1">
      <c r="A256" s="256"/>
      <c r="B256" s="176" t="s">
        <v>57</v>
      </c>
      <c r="C256" s="278">
        <v>1282</v>
      </c>
      <c r="D256" s="279" t="s">
        <v>56</v>
      </c>
      <c r="E256" s="94"/>
      <c r="F256" s="505">
        <f>'[6]м'!L256</f>
        <v>0</v>
      </c>
      <c r="G256" s="436">
        <f>'[6]м'!M256</f>
        <v>0</v>
      </c>
      <c r="H256" s="143"/>
      <c r="I256" s="144"/>
      <c r="T256" s="353"/>
    </row>
    <row r="257" spans="1:20" ht="15.75" customHeight="1" hidden="1" thickBot="1">
      <c r="A257" s="269"/>
      <c r="B257" s="179" t="s">
        <v>137</v>
      </c>
      <c r="C257" s="270">
        <v>1290</v>
      </c>
      <c r="D257" s="271" t="s">
        <v>19</v>
      </c>
      <c r="E257" s="119"/>
      <c r="F257" s="485"/>
      <c r="G257" s="486">
        <f>SUM(G250:G254)</f>
        <v>0</v>
      </c>
      <c r="H257" s="487"/>
      <c r="I257" s="488">
        <f>SUM(I250:I254)</f>
        <v>0</v>
      </c>
      <c r="T257" s="353"/>
    </row>
    <row r="258" spans="1:20" s="253" customFormat="1" ht="45" customHeight="1" hidden="1">
      <c r="A258" s="87"/>
      <c r="B258" s="178" t="s">
        <v>138</v>
      </c>
      <c r="C258" s="74"/>
      <c r="D258" s="88"/>
      <c r="E258" s="74"/>
      <c r="F258" s="495"/>
      <c r="G258" s="348"/>
      <c r="H258" s="74"/>
      <c r="I258" s="473"/>
      <c r="J258"/>
      <c r="K258"/>
      <c r="L258"/>
      <c r="M258"/>
      <c r="N258"/>
      <c r="O258"/>
      <c r="P258"/>
      <c r="Q258"/>
      <c r="R258"/>
      <c r="S258"/>
      <c r="T258" s="350"/>
    </row>
    <row r="259" spans="1:20" ht="12.75" customHeight="1" hidden="1">
      <c r="A259" s="280">
        <v>1</v>
      </c>
      <c r="B259" s="281" t="s">
        <v>60</v>
      </c>
      <c r="C259" s="282">
        <v>1300</v>
      </c>
      <c r="D259" s="266" t="s">
        <v>15</v>
      </c>
      <c r="E259" s="119"/>
      <c r="F259" s="474">
        <f>SUM(F260:F261)</f>
        <v>0</v>
      </c>
      <c r="G259" s="91">
        <f>SUM(G260:G261)</f>
        <v>0</v>
      </c>
      <c r="H259" s="76">
        <f>SUM(H260:H261)</f>
        <v>0</v>
      </c>
      <c r="I259" s="92">
        <f>SUM(I260:I261)</f>
        <v>0</v>
      </c>
      <c r="T259" s="353"/>
    </row>
    <row r="260" spans="1:20" ht="12.75" customHeight="1" hidden="1">
      <c r="A260" s="256"/>
      <c r="B260" s="283" t="s">
        <v>61</v>
      </c>
      <c r="C260" s="284">
        <v>1301</v>
      </c>
      <c r="D260" s="285" t="s">
        <v>15</v>
      </c>
      <c r="E260" s="94"/>
      <c r="F260" s="505">
        <f>'[6]м'!L260</f>
        <v>0</v>
      </c>
      <c r="G260" s="436">
        <f>'[6]м'!M260</f>
        <v>0</v>
      </c>
      <c r="H260" s="143"/>
      <c r="I260" s="144"/>
      <c r="T260" s="353"/>
    </row>
    <row r="261" spans="1:20" ht="12.75" customHeight="1" hidden="1">
      <c r="A261" s="256"/>
      <c r="B261" s="286" t="s">
        <v>62</v>
      </c>
      <c r="C261" s="284">
        <v>1302</v>
      </c>
      <c r="D261" s="285" t="s">
        <v>15</v>
      </c>
      <c r="E261" s="94"/>
      <c r="F261" s="505">
        <f>'[6]м'!L261</f>
        <v>0</v>
      </c>
      <c r="G261" s="436">
        <f>'[6]м'!M261</f>
        <v>0</v>
      </c>
      <c r="H261" s="143"/>
      <c r="I261" s="144"/>
      <c r="T261" s="353"/>
    </row>
    <row r="262" spans="1:20" ht="12.75" customHeight="1" hidden="1">
      <c r="A262" s="237">
        <v>2</v>
      </c>
      <c r="B262" s="287" t="s">
        <v>63</v>
      </c>
      <c r="C262" s="288">
        <v>1310</v>
      </c>
      <c r="D262" s="273" t="s">
        <v>15</v>
      </c>
      <c r="E262" s="52"/>
      <c r="F262" s="475">
        <f>'[6]м'!L262</f>
        <v>0</v>
      </c>
      <c r="G262" s="69">
        <f>'[6]м'!M262</f>
        <v>0</v>
      </c>
      <c r="H262" s="66"/>
      <c r="I262" s="67"/>
      <c r="T262" s="353"/>
    </row>
    <row r="263" spans="1:20" ht="12.75" customHeight="1" hidden="1">
      <c r="A263" s="17">
        <v>3</v>
      </c>
      <c r="B263" s="287" t="s">
        <v>64</v>
      </c>
      <c r="C263" s="250">
        <v>1320</v>
      </c>
      <c r="D263" s="273" t="s">
        <v>15</v>
      </c>
      <c r="E263" s="52"/>
      <c r="F263" s="475">
        <f>'[6]м'!L263</f>
        <v>0</v>
      </c>
      <c r="G263" s="69">
        <f>'[6]м'!M263</f>
        <v>0</v>
      </c>
      <c r="H263" s="66"/>
      <c r="I263" s="67"/>
      <c r="T263" s="353"/>
    </row>
    <row r="264" spans="1:20" ht="12.75" customHeight="1" hidden="1">
      <c r="A264" s="254">
        <v>4</v>
      </c>
      <c r="B264" s="287" t="s">
        <v>65</v>
      </c>
      <c r="C264" s="289">
        <v>1330</v>
      </c>
      <c r="D264" s="273" t="s">
        <v>15</v>
      </c>
      <c r="E264" s="52"/>
      <c r="F264" s="475">
        <f>'[6]м'!L264</f>
        <v>0</v>
      </c>
      <c r="G264" s="69">
        <f>'[6]м'!M264</f>
        <v>0</v>
      </c>
      <c r="H264" s="66"/>
      <c r="I264" s="67"/>
      <c r="T264" s="353"/>
    </row>
    <row r="265" spans="1:20" ht="12.75" customHeight="1" hidden="1">
      <c r="A265" s="254">
        <v>5</v>
      </c>
      <c r="B265" s="290" t="s">
        <v>66</v>
      </c>
      <c r="C265" s="273">
        <v>1340</v>
      </c>
      <c r="D265" s="273" t="s">
        <v>15</v>
      </c>
      <c r="E265" s="52"/>
      <c r="F265" s="475">
        <f>'[6]м'!L265</f>
        <v>0</v>
      </c>
      <c r="G265" s="69">
        <f>'[6]м'!M265</f>
        <v>0</v>
      </c>
      <c r="H265" s="66"/>
      <c r="I265" s="67"/>
      <c r="T265" s="353"/>
    </row>
    <row r="266" spans="1:20" ht="12.75" customHeight="1" hidden="1">
      <c r="A266" s="237">
        <v>6</v>
      </c>
      <c r="B266" s="291" t="s">
        <v>67</v>
      </c>
      <c r="C266" s="18">
        <v>1350</v>
      </c>
      <c r="D266" s="275" t="s">
        <v>15</v>
      </c>
      <c r="E266" s="52"/>
      <c r="F266" s="475">
        <f>'[6]м'!L266</f>
        <v>0</v>
      </c>
      <c r="G266" s="69">
        <f>'[6]м'!M266</f>
        <v>0</v>
      </c>
      <c r="H266" s="66"/>
      <c r="I266" s="67"/>
      <c r="T266" s="353"/>
    </row>
    <row r="267" spans="1:20" ht="25.5" customHeight="1" hidden="1">
      <c r="A267" s="145"/>
      <c r="B267" s="292" t="s">
        <v>68</v>
      </c>
      <c r="C267" s="146">
        <v>1351</v>
      </c>
      <c r="D267" s="285" t="s">
        <v>69</v>
      </c>
      <c r="E267" s="94"/>
      <c r="F267" s="505">
        <f>'[6]м'!L267</f>
        <v>0</v>
      </c>
      <c r="G267" s="436">
        <f>'[6]м'!M267</f>
        <v>0</v>
      </c>
      <c r="H267" s="143"/>
      <c r="I267" s="144"/>
      <c r="T267" s="353"/>
    </row>
    <row r="268" spans="1:20" ht="12.75" customHeight="1" hidden="1">
      <c r="A268" s="293">
        <v>7</v>
      </c>
      <c r="B268" s="281" t="s">
        <v>70</v>
      </c>
      <c r="C268" s="294">
        <v>1360</v>
      </c>
      <c r="D268" s="248" t="s">
        <v>71</v>
      </c>
      <c r="E268" s="119"/>
      <c r="F268" s="475">
        <f>SUM(F269:F273)</f>
        <v>0</v>
      </c>
      <c r="G268" s="69">
        <f>SUM(G269:G273)</f>
        <v>0</v>
      </c>
      <c r="H268" s="70">
        <f>SUM(H269:H273)</f>
        <v>0</v>
      </c>
      <c r="I268" s="71">
        <f>SUM(I269:I273)</f>
        <v>0</v>
      </c>
      <c r="T268" s="353"/>
    </row>
    <row r="269" spans="1:20" ht="12.75" customHeight="1" hidden="1">
      <c r="A269" s="254"/>
      <c r="B269" s="295" t="s">
        <v>72</v>
      </c>
      <c r="C269" s="296">
        <v>1361</v>
      </c>
      <c r="D269" s="285" t="s">
        <v>71</v>
      </c>
      <c r="E269" s="94"/>
      <c r="F269" s="505">
        <f>'[6]м'!L269</f>
        <v>0</v>
      </c>
      <c r="G269" s="436">
        <f>'[6]м'!M269</f>
        <v>0</v>
      </c>
      <c r="H269" s="143"/>
      <c r="I269" s="144"/>
      <c r="T269" s="353"/>
    </row>
    <row r="270" spans="1:20" ht="12.75" customHeight="1" hidden="1">
      <c r="A270" s="256"/>
      <c r="B270" s="279" t="s">
        <v>73</v>
      </c>
      <c r="C270" s="296">
        <v>1362</v>
      </c>
      <c r="D270" s="285" t="s">
        <v>71</v>
      </c>
      <c r="E270" s="94"/>
      <c r="F270" s="505">
        <f>'[6]м'!L270</f>
        <v>0</v>
      </c>
      <c r="G270" s="436">
        <f>'[6]м'!M270</f>
        <v>0</v>
      </c>
      <c r="H270" s="143"/>
      <c r="I270" s="144"/>
      <c r="T270" s="353"/>
    </row>
    <row r="271" spans="1:20" ht="12.75" customHeight="1" hidden="1">
      <c r="A271" s="256"/>
      <c r="B271" s="285" t="s">
        <v>74</v>
      </c>
      <c r="C271" s="296">
        <v>1362</v>
      </c>
      <c r="D271" s="285" t="s">
        <v>71</v>
      </c>
      <c r="E271" s="94"/>
      <c r="F271" s="505">
        <f>'[6]м'!L271</f>
        <v>0</v>
      </c>
      <c r="G271" s="436">
        <f>'[6]м'!M271</f>
        <v>0</v>
      </c>
      <c r="H271" s="143"/>
      <c r="I271" s="144"/>
      <c r="T271" s="353"/>
    </row>
    <row r="272" spans="1:20" ht="12.75" customHeight="1" hidden="1">
      <c r="A272" s="239"/>
      <c r="B272" s="285" t="s">
        <v>75</v>
      </c>
      <c r="C272" s="285">
        <v>1364</v>
      </c>
      <c r="D272" s="285" t="s">
        <v>71</v>
      </c>
      <c r="E272" s="94"/>
      <c r="F272" s="505">
        <f>'[6]м'!L272</f>
        <v>0</v>
      </c>
      <c r="G272" s="436">
        <f>'[6]м'!M272</f>
        <v>0</v>
      </c>
      <c r="H272" s="143"/>
      <c r="I272" s="144"/>
      <c r="T272" s="353"/>
    </row>
    <row r="273" spans="1:20" ht="12.75" customHeight="1" hidden="1">
      <c r="A273" s="239"/>
      <c r="B273" s="285" t="s">
        <v>76</v>
      </c>
      <c r="C273" s="285">
        <v>1365</v>
      </c>
      <c r="D273" s="285" t="s">
        <v>71</v>
      </c>
      <c r="E273" s="94"/>
      <c r="F273" s="505">
        <f>'[6]м'!L273</f>
        <v>0</v>
      </c>
      <c r="G273" s="436">
        <f>'[6]м'!M273</f>
        <v>0</v>
      </c>
      <c r="H273" s="143"/>
      <c r="I273" s="144"/>
      <c r="T273" s="353"/>
    </row>
    <row r="274" spans="1:20" ht="12.75" customHeight="1" hidden="1">
      <c r="A274" s="297">
        <v>8</v>
      </c>
      <c r="B274" s="298" t="s">
        <v>77</v>
      </c>
      <c r="C274" s="255">
        <v>1370</v>
      </c>
      <c r="D274" s="255" t="s">
        <v>15</v>
      </c>
      <c r="E274" s="181"/>
      <c r="F274" s="506">
        <f>'[6]м'!L274</f>
        <v>0</v>
      </c>
      <c r="G274" s="439"/>
      <c r="H274" s="182"/>
      <c r="I274" s="183"/>
      <c r="T274" s="353"/>
    </row>
    <row r="275" spans="1:20" ht="12.75" customHeight="1" hidden="1">
      <c r="A275" s="299"/>
      <c r="B275" s="240"/>
      <c r="C275" s="267">
        <v>1371</v>
      </c>
      <c r="D275" s="267" t="s">
        <v>78</v>
      </c>
      <c r="E275" s="52"/>
      <c r="F275" s="475">
        <f>'[6]м'!L275</f>
        <v>0</v>
      </c>
      <c r="G275" s="69">
        <f>'[6]м'!M275</f>
        <v>0</v>
      </c>
      <c r="H275" s="66"/>
      <c r="I275" s="67"/>
      <c r="T275" s="353"/>
    </row>
    <row r="276" spans="1:20" s="385" customFormat="1" ht="12.75" customHeight="1" hidden="1">
      <c r="A276" s="375">
        <v>9</v>
      </c>
      <c r="B276" s="301" t="s">
        <v>79</v>
      </c>
      <c r="C276" s="376"/>
      <c r="D276" s="377"/>
      <c r="E276" s="378"/>
      <c r="F276" s="507"/>
      <c r="G276" s="186"/>
      <c r="H276" s="1150"/>
      <c r="I276" s="1151"/>
      <c r="J276"/>
      <c r="K276"/>
      <c r="L276"/>
      <c r="M276"/>
      <c r="N276"/>
      <c r="O276"/>
      <c r="P276"/>
      <c r="Q276"/>
      <c r="R276"/>
      <c r="S276"/>
      <c r="T276" s="353"/>
    </row>
    <row r="277" spans="1:20" ht="12.75" customHeight="1" hidden="1">
      <c r="A277" s="237">
        <v>9</v>
      </c>
      <c r="B277" s="287" t="s">
        <v>81</v>
      </c>
      <c r="C277" s="273">
        <v>1380</v>
      </c>
      <c r="D277" s="273" t="s">
        <v>15</v>
      </c>
      <c r="E277" s="97"/>
      <c r="F277" s="508">
        <f>'[6]м'!L277</f>
        <v>0</v>
      </c>
      <c r="G277" s="442">
        <f>'[6]м'!M277</f>
        <v>0</v>
      </c>
      <c r="H277" s="93"/>
      <c r="I277" s="98"/>
      <c r="T277" s="353"/>
    </row>
    <row r="278" spans="1:20" ht="12.75" customHeight="1" hidden="1">
      <c r="A278" s="266">
        <v>11</v>
      </c>
      <c r="B278" s="163" t="s">
        <v>48</v>
      </c>
      <c r="C278" s="266">
        <v>1390</v>
      </c>
      <c r="D278" s="266" t="s">
        <v>19</v>
      </c>
      <c r="E278" s="119"/>
      <c r="F278" s="475">
        <f>SUM(F279:F282)</f>
        <v>0</v>
      </c>
      <c r="G278" s="69">
        <f>SUM(G279:G282)</f>
        <v>0</v>
      </c>
      <c r="H278" s="70">
        <f>SUM(H279:H282)</f>
        <v>0</v>
      </c>
      <c r="I278" s="71">
        <f>SUM(I279:I282)</f>
        <v>0</v>
      </c>
      <c r="T278" s="353"/>
    </row>
    <row r="279" spans="1:20" ht="12.75" customHeight="1" hidden="1">
      <c r="A279" s="267"/>
      <c r="B279" s="909"/>
      <c r="C279" s="268"/>
      <c r="D279" s="268"/>
      <c r="E279" s="52"/>
      <c r="F279" s="500">
        <f>'[6]м'!L279</f>
        <v>0</v>
      </c>
      <c r="G279" s="422">
        <f>'[6]м'!M279</f>
        <v>0</v>
      </c>
      <c r="H279" s="95"/>
      <c r="I279" s="96"/>
      <c r="T279" s="353"/>
    </row>
    <row r="280" spans="1:20" ht="12.75" customHeight="1" hidden="1">
      <c r="A280" s="267"/>
      <c r="B280" s="909"/>
      <c r="C280" s="268"/>
      <c r="D280" s="268"/>
      <c r="E280" s="52"/>
      <c r="F280" s="500">
        <f>'[6]м'!L280</f>
        <v>0</v>
      </c>
      <c r="G280" s="422">
        <f>'[6]м'!M280</f>
        <v>0</v>
      </c>
      <c r="H280" s="95"/>
      <c r="I280" s="96"/>
      <c r="T280" s="353"/>
    </row>
    <row r="281" spans="1:20" ht="12.75" customHeight="1" hidden="1">
      <c r="A281" s="267"/>
      <c r="B281" s="909"/>
      <c r="C281" s="268"/>
      <c r="D281" s="268"/>
      <c r="E281" s="52"/>
      <c r="F281" s="500">
        <f>'[6]м'!L281</f>
        <v>0</v>
      </c>
      <c r="G281" s="422">
        <f>'[6]м'!M281</f>
        <v>0</v>
      </c>
      <c r="H281" s="95"/>
      <c r="I281" s="96"/>
      <c r="T281" s="353"/>
    </row>
    <row r="282" spans="1:20" ht="13.5" customHeight="1" hidden="1" thickBot="1">
      <c r="A282" s="267"/>
      <c r="B282" s="909"/>
      <c r="C282" s="268"/>
      <c r="D282" s="268"/>
      <c r="E282" s="52"/>
      <c r="F282" s="500">
        <f>'[6]м'!L282</f>
        <v>0</v>
      </c>
      <c r="G282" s="422">
        <f>'[6]м'!M282</f>
        <v>0</v>
      </c>
      <c r="H282" s="95"/>
      <c r="I282" s="96"/>
      <c r="T282" s="353"/>
    </row>
    <row r="283" spans="1:20" ht="15.75" customHeight="1" hidden="1" thickBot="1">
      <c r="A283" s="269"/>
      <c r="B283" s="179" t="s">
        <v>139</v>
      </c>
      <c r="C283" s="270">
        <v>1400</v>
      </c>
      <c r="D283" s="271" t="s">
        <v>19</v>
      </c>
      <c r="E283" s="119"/>
      <c r="F283" s="471"/>
      <c r="G283" s="73">
        <f>SUM(G274:G278)+G268+SUM(G262:G266)+G259</f>
        <v>0</v>
      </c>
      <c r="H283" s="180"/>
      <c r="I283" s="472">
        <f>SUM(I274:I278)+I268+SUM(I262:I266)+I259</f>
        <v>0</v>
      </c>
      <c r="T283" s="353"/>
    </row>
    <row r="284" spans="1:20" s="236" customFormat="1" ht="12.75" customHeight="1" hidden="1">
      <c r="A284" s="304" t="s">
        <v>26</v>
      </c>
      <c r="B284" s="305" t="s">
        <v>79</v>
      </c>
      <c r="C284" s="306">
        <v>1410</v>
      </c>
      <c r="D284" s="242" t="s">
        <v>80</v>
      </c>
      <c r="E284" s="74"/>
      <c r="F284" s="509">
        <f>'[6]м'!L284</f>
        <v>0</v>
      </c>
      <c r="G284" s="510">
        <f>'[6]м'!M284</f>
        <v>0</v>
      </c>
      <c r="H284" s="489"/>
      <c r="I284" s="490"/>
      <c r="J284"/>
      <c r="K284"/>
      <c r="L284"/>
      <c r="M284"/>
      <c r="N284"/>
      <c r="O284"/>
      <c r="P284"/>
      <c r="Q284"/>
      <c r="R284"/>
      <c r="S284"/>
      <c r="T284" s="353"/>
    </row>
    <row r="285" spans="1:20" s="253" customFormat="1" ht="15" customHeight="1" hidden="1">
      <c r="A285" s="251"/>
      <c r="B285" s="4" t="s">
        <v>140</v>
      </c>
      <c r="C285" s="250"/>
      <c r="D285" s="250"/>
      <c r="E285" s="74"/>
      <c r="F285" s="495"/>
      <c r="G285" s="348"/>
      <c r="H285" s="74"/>
      <c r="I285" s="473"/>
      <c r="J285"/>
      <c r="K285"/>
      <c r="L285"/>
      <c r="M285"/>
      <c r="N285"/>
      <c r="O285"/>
      <c r="P285"/>
      <c r="Q285"/>
      <c r="R285"/>
      <c r="S285"/>
      <c r="T285" s="350"/>
    </row>
    <row r="286" spans="1:20" ht="12.75" customHeight="1" hidden="1">
      <c r="A286" s="237">
        <v>1</v>
      </c>
      <c r="B286" s="287" t="s">
        <v>84</v>
      </c>
      <c r="C286" s="307">
        <v>1420</v>
      </c>
      <c r="D286" s="267" t="s">
        <v>56</v>
      </c>
      <c r="E286" s="52"/>
      <c r="F286" s="474">
        <f>'[6]м'!L286</f>
        <v>0</v>
      </c>
      <c r="G286" s="91">
        <f>'[6]м'!M286</f>
        <v>0</v>
      </c>
      <c r="H286" s="89"/>
      <c r="I286" s="90"/>
      <c r="T286" s="353"/>
    </row>
    <row r="287" spans="1:20" ht="12.75" customHeight="1" hidden="1">
      <c r="A287" s="239">
        <v>2</v>
      </c>
      <c r="B287" s="308" t="s">
        <v>85</v>
      </c>
      <c r="C287" s="273">
        <v>1430</v>
      </c>
      <c r="D287" s="273" t="s">
        <v>56</v>
      </c>
      <c r="E287" s="52"/>
      <c r="F287" s="475">
        <f>'[6]м'!L287</f>
        <v>0</v>
      </c>
      <c r="G287" s="69">
        <f>'[6]м'!M287</f>
        <v>0</v>
      </c>
      <c r="H287" s="66"/>
      <c r="I287" s="67"/>
      <c r="T287" s="353"/>
    </row>
    <row r="288" spans="1:20" ht="12.75" customHeight="1" hidden="1">
      <c r="A288" s="20">
        <v>3</v>
      </c>
      <c r="B288" s="309" t="s">
        <v>86</v>
      </c>
      <c r="C288" s="273">
        <v>1440</v>
      </c>
      <c r="D288" s="273" t="s">
        <v>56</v>
      </c>
      <c r="E288" s="52"/>
      <c r="F288" s="475">
        <f>'[6]м'!L288</f>
        <v>0</v>
      </c>
      <c r="G288" s="69">
        <f>'[6]м'!M288</f>
        <v>0</v>
      </c>
      <c r="H288" s="66"/>
      <c r="I288" s="67"/>
      <c r="T288" s="353"/>
    </row>
    <row r="289" spans="1:20" ht="12.75" customHeight="1" hidden="1">
      <c r="A289" s="17">
        <v>4</v>
      </c>
      <c r="B289" s="287" t="s">
        <v>87</v>
      </c>
      <c r="C289" s="288">
        <v>1450</v>
      </c>
      <c r="D289" s="273" t="s">
        <v>88</v>
      </c>
      <c r="E289" s="52"/>
      <c r="F289" s="475">
        <f>'[6]м'!L289</f>
        <v>0</v>
      </c>
      <c r="G289" s="69">
        <f>'[6]м'!M289</f>
        <v>0</v>
      </c>
      <c r="H289" s="66"/>
      <c r="I289" s="67"/>
      <c r="T289" s="353"/>
    </row>
    <row r="290" spans="1:20" ht="12.75" customHeight="1" hidden="1">
      <c r="A290" s="17">
        <v>5</v>
      </c>
      <c r="B290" s="21" t="s">
        <v>89</v>
      </c>
      <c r="C290" s="310">
        <v>1460</v>
      </c>
      <c r="D290" s="244" t="s">
        <v>19</v>
      </c>
      <c r="E290" s="52"/>
      <c r="F290" s="475">
        <f>'[6]м'!L290</f>
        <v>0</v>
      </c>
      <c r="G290" s="69">
        <f>'[6]м'!M290</f>
        <v>0</v>
      </c>
      <c r="H290" s="66"/>
      <c r="I290" s="67"/>
      <c r="T290" s="353"/>
    </row>
    <row r="291" spans="1:20" ht="12.75" customHeight="1" hidden="1">
      <c r="A291" s="237">
        <v>6</v>
      </c>
      <c r="B291" s="21" t="s">
        <v>90</v>
      </c>
      <c r="C291" s="310">
        <v>1470</v>
      </c>
      <c r="D291" s="244" t="s">
        <v>19</v>
      </c>
      <c r="E291" s="52"/>
      <c r="F291" s="475">
        <f>'[6]м'!L291</f>
        <v>0</v>
      </c>
      <c r="G291" s="69">
        <f>'[6]м'!M291</f>
        <v>0</v>
      </c>
      <c r="H291" s="66"/>
      <c r="I291" s="67"/>
      <c r="T291" s="353"/>
    </row>
    <row r="292" spans="1:20" ht="12.75" customHeight="1" hidden="1">
      <c r="A292" s="237">
        <v>7</v>
      </c>
      <c r="B292" s="21" t="s">
        <v>91</v>
      </c>
      <c r="C292" s="22">
        <v>1480</v>
      </c>
      <c r="D292" s="242" t="s">
        <v>92</v>
      </c>
      <c r="E292" s="52"/>
      <c r="F292" s="475">
        <f>'[6]м'!L292</f>
        <v>0</v>
      </c>
      <c r="G292" s="69">
        <f>'[6]м'!M292</f>
        <v>0</v>
      </c>
      <c r="H292" s="66"/>
      <c r="I292" s="67"/>
      <c r="T292" s="353"/>
    </row>
    <row r="293" spans="1:20" ht="15" customHeight="1" hidden="1">
      <c r="A293" s="239">
        <v>8</v>
      </c>
      <c r="B293" s="23" t="s">
        <v>93</v>
      </c>
      <c r="C293" s="24">
        <v>1490</v>
      </c>
      <c r="D293" s="25" t="s">
        <v>19</v>
      </c>
      <c r="E293" s="52"/>
      <c r="F293" s="475">
        <f>'[6]м'!L293</f>
        <v>0</v>
      </c>
      <c r="G293" s="69">
        <f>'[6]м'!M293</f>
        <v>0</v>
      </c>
      <c r="H293" s="66"/>
      <c r="I293" s="67"/>
      <c r="T293" s="353"/>
    </row>
    <row r="294" spans="1:20" ht="12.75" customHeight="1" hidden="1">
      <c r="A294" s="237">
        <v>9</v>
      </c>
      <c r="B294" s="21" t="s">
        <v>94</v>
      </c>
      <c r="C294" s="244">
        <v>1500</v>
      </c>
      <c r="D294" s="244" t="s">
        <v>19</v>
      </c>
      <c r="E294" s="52"/>
      <c r="F294" s="475">
        <f>'[6]м'!L294</f>
        <v>0</v>
      </c>
      <c r="G294" s="69">
        <f>'[6]м'!M294</f>
        <v>0</v>
      </c>
      <c r="H294" s="66"/>
      <c r="I294" s="67"/>
      <c r="T294" s="353"/>
    </row>
    <row r="295" spans="1:20" ht="12.75" customHeight="1" hidden="1">
      <c r="A295" s="237">
        <v>10</v>
      </c>
      <c r="B295" s="21" t="s">
        <v>95</v>
      </c>
      <c r="C295" s="244">
        <v>1510</v>
      </c>
      <c r="D295" s="244" t="s">
        <v>19</v>
      </c>
      <c r="E295" s="52"/>
      <c r="F295" s="475">
        <f>'[6]м'!L295</f>
        <v>0</v>
      </c>
      <c r="G295" s="69">
        <f>'[6]м'!M295</f>
        <v>0</v>
      </c>
      <c r="H295" s="66"/>
      <c r="I295" s="67"/>
      <c r="T295" s="353"/>
    </row>
    <row r="296" spans="1:20" ht="12.75" customHeight="1" hidden="1">
      <c r="A296" s="266">
        <v>11</v>
      </c>
      <c r="B296" s="163" t="s">
        <v>48</v>
      </c>
      <c r="C296" s="266">
        <v>1520</v>
      </c>
      <c r="D296" s="266" t="s">
        <v>19</v>
      </c>
      <c r="E296" s="119"/>
      <c r="F296" s="475">
        <f>SUM(F297:F300)</f>
        <v>0</v>
      </c>
      <c r="G296" s="69">
        <f>SUM(G297:G300)</f>
        <v>0</v>
      </c>
      <c r="H296" s="70">
        <f>SUM(H297:H300)</f>
        <v>0</v>
      </c>
      <c r="I296" s="71">
        <f>SUM(I297:I300)</f>
        <v>0</v>
      </c>
      <c r="T296" s="353"/>
    </row>
    <row r="297" spans="1:20" ht="12.75" customHeight="1" hidden="1">
      <c r="A297" s="267"/>
      <c r="B297" s="909"/>
      <c r="C297" s="268"/>
      <c r="D297" s="268"/>
      <c r="E297" s="52"/>
      <c r="F297" s="500">
        <f>'[6]м'!L297</f>
        <v>0</v>
      </c>
      <c r="G297" s="422">
        <f>'[6]м'!M297</f>
        <v>0</v>
      </c>
      <c r="H297" s="95"/>
      <c r="I297" s="96"/>
      <c r="T297" s="353"/>
    </row>
    <row r="298" spans="1:20" ht="12.75" customHeight="1" hidden="1">
      <c r="A298" s="267"/>
      <c r="B298" s="909"/>
      <c r="C298" s="268"/>
      <c r="D298" s="268"/>
      <c r="E298" s="52"/>
      <c r="F298" s="500">
        <f>'[6]м'!L298</f>
        <v>0</v>
      </c>
      <c r="G298" s="422">
        <f>'[6]м'!M298</f>
        <v>0</v>
      </c>
      <c r="H298" s="95"/>
      <c r="I298" s="96"/>
      <c r="T298" s="353"/>
    </row>
    <row r="299" spans="1:20" ht="12.75" customHeight="1" hidden="1">
      <c r="A299" s="267"/>
      <c r="B299" s="909"/>
      <c r="C299" s="268"/>
      <c r="D299" s="268"/>
      <c r="E299" s="52"/>
      <c r="F299" s="500">
        <f>'[6]м'!L299</f>
        <v>0</v>
      </c>
      <c r="G299" s="422">
        <f>'[6]м'!M299</f>
        <v>0</v>
      </c>
      <c r="H299" s="95"/>
      <c r="I299" s="96"/>
      <c r="T299" s="353"/>
    </row>
    <row r="300" spans="1:20" ht="12.75" customHeight="1" hidden="1">
      <c r="A300" s="267"/>
      <c r="B300" s="909"/>
      <c r="C300" s="268"/>
      <c r="D300" s="268"/>
      <c r="E300" s="52"/>
      <c r="F300" s="500">
        <f>'[6]м'!L300</f>
        <v>0</v>
      </c>
      <c r="G300" s="422">
        <f>'[6]м'!M300</f>
        <v>0</v>
      </c>
      <c r="H300" s="95"/>
      <c r="I300" s="96"/>
      <c r="T300" s="353"/>
    </row>
    <row r="301" spans="1:20" s="385" customFormat="1" ht="15.75" customHeight="1" hidden="1" thickBot="1">
      <c r="A301" s="379"/>
      <c r="B301" s="189" t="s">
        <v>96</v>
      </c>
      <c r="C301" s="380"/>
      <c r="D301" s="381"/>
      <c r="E301" s="378"/>
      <c r="F301" s="511"/>
      <c r="G301" s="193"/>
      <c r="H301" s="1150"/>
      <c r="I301" s="1151"/>
      <c r="J301"/>
      <c r="K301"/>
      <c r="L301"/>
      <c r="M301"/>
      <c r="N301"/>
      <c r="O301"/>
      <c r="P301"/>
      <c r="Q301"/>
      <c r="R301"/>
      <c r="S301"/>
      <c r="T301" s="353"/>
    </row>
    <row r="302" spans="1:20" ht="15.75" customHeight="1" hidden="1" thickBot="1">
      <c r="A302" s="269"/>
      <c r="B302" s="179" t="s">
        <v>141</v>
      </c>
      <c r="C302" s="270">
        <v>1530</v>
      </c>
      <c r="D302" s="271" t="s">
        <v>19</v>
      </c>
      <c r="E302" s="119"/>
      <c r="F302" s="485"/>
      <c r="G302" s="486">
        <f>SUM(G286:G296)</f>
        <v>0</v>
      </c>
      <c r="H302" s="487"/>
      <c r="I302" s="488">
        <f>SUM(I286:I296)</f>
        <v>0</v>
      </c>
      <c r="T302" s="353"/>
    </row>
    <row r="303" spans="1:20" s="253" customFormat="1" ht="15" customHeight="1" hidden="1">
      <c r="A303" s="311"/>
      <c r="B303" s="26" t="s">
        <v>142</v>
      </c>
      <c r="C303" s="312"/>
      <c r="D303" s="238"/>
      <c r="E303" s="74"/>
      <c r="F303" s="495"/>
      <c r="G303" s="348"/>
      <c r="H303" s="74"/>
      <c r="I303" s="473"/>
      <c r="J303"/>
      <c r="K303"/>
      <c r="L303"/>
      <c r="M303"/>
      <c r="N303"/>
      <c r="O303"/>
      <c r="P303"/>
      <c r="Q303"/>
      <c r="R303"/>
      <c r="S303"/>
      <c r="T303" s="350"/>
    </row>
    <row r="304" spans="1:20" ht="12.75" customHeight="1" hidden="1">
      <c r="A304" s="239">
        <v>1</v>
      </c>
      <c r="B304" s="23" t="s">
        <v>99</v>
      </c>
      <c r="C304" s="242">
        <v>1540</v>
      </c>
      <c r="D304" s="242" t="s">
        <v>15</v>
      </c>
      <c r="E304" s="52"/>
      <c r="F304" s="474">
        <f>'[6]м'!L304</f>
        <v>0</v>
      </c>
      <c r="G304" s="91">
        <f>'[6]м'!M304</f>
        <v>0</v>
      </c>
      <c r="H304" s="89"/>
      <c r="I304" s="90"/>
      <c r="T304" s="353"/>
    </row>
    <row r="305" spans="1:20" ht="12.75" customHeight="1" hidden="1">
      <c r="A305" s="254">
        <v>2</v>
      </c>
      <c r="B305" s="21" t="s">
        <v>100</v>
      </c>
      <c r="C305" s="244">
        <v>1550</v>
      </c>
      <c r="D305" s="244" t="s">
        <v>19</v>
      </c>
      <c r="E305" s="52"/>
      <c r="F305" s="475">
        <f>'[6]м'!L305</f>
        <v>0</v>
      </c>
      <c r="G305" s="69">
        <f>'[6]м'!M305</f>
        <v>0</v>
      </c>
      <c r="H305" s="66"/>
      <c r="I305" s="67"/>
      <c r="T305" s="353"/>
    </row>
    <row r="306" spans="1:20" ht="25.5" customHeight="1" hidden="1">
      <c r="A306" s="293">
        <v>3</v>
      </c>
      <c r="B306" s="196" t="s">
        <v>101</v>
      </c>
      <c r="C306" s="313">
        <v>1560</v>
      </c>
      <c r="D306" s="314" t="s">
        <v>15</v>
      </c>
      <c r="E306" s="119"/>
      <c r="F306" s="480">
        <f>SUM(F307:F308)</f>
        <v>0</v>
      </c>
      <c r="G306" s="100">
        <f>SUM(G307:G308)</f>
        <v>0</v>
      </c>
      <c r="H306" s="101">
        <f>SUM(H307:H308)</f>
        <v>0</v>
      </c>
      <c r="I306" s="102">
        <f>SUM(I307:I308)</f>
        <v>0</v>
      </c>
      <c r="T306" s="353"/>
    </row>
    <row r="307" spans="1:20" ht="12.75" customHeight="1" hidden="1">
      <c r="A307" s="237"/>
      <c r="B307" s="195" t="s">
        <v>102</v>
      </c>
      <c r="C307" s="146">
        <v>1561</v>
      </c>
      <c r="D307" s="146" t="s">
        <v>15</v>
      </c>
      <c r="E307" s="52"/>
      <c r="F307" s="505">
        <f>'[6]м'!L307</f>
        <v>0</v>
      </c>
      <c r="G307" s="436">
        <f>'[6]м'!M307</f>
        <v>0</v>
      </c>
      <c r="H307" s="143"/>
      <c r="I307" s="144"/>
      <c r="T307" s="353"/>
    </row>
    <row r="308" spans="1:20" ht="12.75" customHeight="1" hidden="1">
      <c r="A308" s="256"/>
      <c r="B308" s="195" t="s">
        <v>103</v>
      </c>
      <c r="C308" s="146">
        <v>1562</v>
      </c>
      <c r="D308" s="146" t="s">
        <v>15</v>
      </c>
      <c r="E308" s="52"/>
      <c r="F308" s="505">
        <f>'[6]м'!L308</f>
        <v>0</v>
      </c>
      <c r="G308" s="436">
        <f>'[6]м'!M308</f>
        <v>0</v>
      </c>
      <c r="H308" s="143"/>
      <c r="I308" s="144"/>
      <c r="T308" s="353"/>
    </row>
    <row r="309" spans="1:20" ht="12.75" customHeight="1" hidden="1">
      <c r="A309" s="237">
        <v>4</v>
      </c>
      <c r="B309" s="10" t="s">
        <v>104</v>
      </c>
      <c r="C309" s="27">
        <v>1570</v>
      </c>
      <c r="D309" s="27" t="s">
        <v>71</v>
      </c>
      <c r="E309" s="52"/>
      <c r="F309" s="475">
        <f>'[6]м'!L309</f>
        <v>0</v>
      </c>
      <c r="G309" s="69">
        <f>'[6]м'!M309</f>
        <v>0</v>
      </c>
      <c r="H309" s="66"/>
      <c r="I309" s="67"/>
      <c r="T309" s="353"/>
    </row>
    <row r="310" spans="1:20" ht="12.75" customHeight="1" hidden="1">
      <c r="A310" s="237">
        <v>5</v>
      </c>
      <c r="B310" s="10" t="s">
        <v>105</v>
      </c>
      <c r="C310" s="27">
        <v>1580</v>
      </c>
      <c r="D310" s="27" t="s">
        <v>106</v>
      </c>
      <c r="E310" s="52"/>
      <c r="F310" s="475">
        <f>'[6]м'!L310</f>
        <v>0</v>
      </c>
      <c r="G310" s="69">
        <f>'[6]м'!M310</f>
        <v>0</v>
      </c>
      <c r="H310" s="66"/>
      <c r="I310" s="67"/>
      <c r="T310" s="353"/>
    </row>
    <row r="311" spans="1:20" ht="12.75" customHeight="1" hidden="1">
      <c r="A311" s="266">
        <v>6</v>
      </c>
      <c r="B311" s="163" t="s">
        <v>48</v>
      </c>
      <c r="C311" s="266">
        <v>1590</v>
      </c>
      <c r="D311" s="266" t="s">
        <v>19</v>
      </c>
      <c r="E311" s="119"/>
      <c r="F311" s="475">
        <f>SUM(F312:F315)</f>
        <v>0</v>
      </c>
      <c r="G311" s="69">
        <f>SUM(G312:G315)</f>
        <v>0</v>
      </c>
      <c r="H311" s="70">
        <f>SUM(H312:H315)</f>
        <v>0</v>
      </c>
      <c r="I311" s="71">
        <f>SUM(I312:I315)</f>
        <v>0</v>
      </c>
      <c r="T311" s="353"/>
    </row>
    <row r="312" spans="1:20" ht="12.75" customHeight="1" hidden="1">
      <c r="A312" s="267"/>
      <c r="B312" s="909"/>
      <c r="C312" s="268"/>
      <c r="D312" s="268"/>
      <c r="E312" s="52"/>
      <c r="F312" s="500">
        <f>'[6]м'!L312</f>
        <v>0</v>
      </c>
      <c r="G312" s="422">
        <f>'[6]м'!M312</f>
        <v>0</v>
      </c>
      <c r="H312" s="95"/>
      <c r="I312" s="96"/>
      <c r="T312" s="353"/>
    </row>
    <row r="313" spans="1:20" ht="12.75" customHeight="1" hidden="1">
      <c r="A313" s="267"/>
      <c r="B313" s="909"/>
      <c r="C313" s="268"/>
      <c r="D313" s="268"/>
      <c r="E313" s="52"/>
      <c r="F313" s="500">
        <f>'[6]м'!L313</f>
        <v>0</v>
      </c>
      <c r="G313" s="422">
        <f>'[6]м'!M313</f>
        <v>0</v>
      </c>
      <c r="H313" s="95"/>
      <c r="I313" s="96"/>
      <c r="T313" s="353"/>
    </row>
    <row r="314" spans="1:20" ht="12.75" customHeight="1" hidden="1">
      <c r="A314" s="267"/>
      <c r="B314" s="909"/>
      <c r="C314" s="268"/>
      <c r="D314" s="268"/>
      <c r="E314" s="52"/>
      <c r="F314" s="500">
        <f>'[6]м'!L314</f>
        <v>0</v>
      </c>
      <c r="G314" s="422">
        <f>'[6]м'!M314</f>
        <v>0</v>
      </c>
      <c r="H314" s="95"/>
      <c r="I314" s="96"/>
      <c r="T314" s="353"/>
    </row>
    <row r="315" spans="1:20" ht="13.5" customHeight="1" hidden="1" thickBot="1">
      <c r="A315" s="267"/>
      <c r="B315" s="909"/>
      <c r="C315" s="268"/>
      <c r="D315" s="268"/>
      <c r="E315" s="52"/>
      <c r="F315" s="500">
        <f>'[6]м'!L315</f>
        <v>0</v>
      </c>
      <c r="G315" s="422">
        <f>'[6]м'!M315</f>
        <v>0</v>
      </c>
      <c r="H315" s="95"/>
      <c r="I315" s="96"/>
      <c r="T315" s="353"/>
    </row>
    <row r="316" spans="1:20" s="392" customFormat="1" ht="15.75" customHeight="1" hidden="1" thickBot="1">
      <c r="A316" s="386"/>
      <c r="B316" s="179" t="s">
        <v>143</v>
      </c>
      <c r="C316" s="388">
        <v>1600</v>
      </c>
      <c r="D316" s="389" t="s">
        <v>19</v>
      </c>
      <c r="E316" s="390"/>
      <c r="F316" s="471"/>
      <c r="G316" s="73">
        <f>SUM(G309:G311)+G306+G305+G304</f>
        <v>0</v>
      </c>
      <c r="H316" s="180"/>
      <c r="I316" s="472">
        <f>SUM(I309:I311)+I306+I305+I304</f>
        <v>0</v>
      </c>
      <c r="J316"/>
      <c r="K316"/>
      <c r="L316"/>
      <c r="M316"/>
      <c r="N316"/>
      <c r="O316"/>
      <c r="P316"/>
      <c r="Q316"/>
      <c r="R316"/>
      <c r="S316"/>
      <c r="T316" s="353"/>
    </row>
    <row r="317" spans="1:20" s="253" customFormat="1" ht="15" customHeight="1" hidden="1">
      <c r="A317" s="251"/>
      <c r="B317" s="28" t="s">
        <v>144</v>
      </c>
      <c r="C317" s="29"/>
      <c r="D317" s="250"/>
      <c r="E317" s="74"/>
      <c r="F317" s="495"/>
      <c r="G317" s="348"/>
      <c r="H317" s="74"/>
      <c r="I317" s="473"/>
      <c r="J317"/>
      <c r="K317"/>
      <c r="L317"/>
      <c r="M317"/>
      <c r="N317"/>
      <c r="O317"/>
      <c r="P317"/>
      <c r="Q317"/>
      <c r="R317"/>
      <c r="S317"/>
      <c r="T317" s="350"/>
    </row>
    <row r="318" spans="1:20" ht="12.75" customHeight="1" hidden="1">
      <c r="A318" s="239">
        <v>1</v>
      </c>
      <c r="B318" s="30" t="s">
        <v>109</v>
      </c>
      <c r="C318" s="27">
        <v>1610</v>
      </c>
      <c r="D318" s="267" t="s">
        <v>15</v>
      </c>
      <c r="E318" s="52"/>
      <c r="F318" s="474">
        <f>'[6]м'!L318</f>
        <v>0</v>
      </c>
      <c r="G318" s="91">
        <f>'[6]м'!M318</f>
        <v>0</v>
      </c>
      <c r="H318" s="89"/>
      <c r="I318" s="90"/>
      <c r="T318" s="353"/>
    </row>
    <row r="319" spans="1:20" ht="12.75" customHeight="1" hidden="1">
      <c r="A319" s="237">
        <v>2</v>
      </c>
      <c r="B319" s="10" t="s">
        <v>110</v>
      </c>
      <c r="C319" s="19">
        <v>1620</v>
      </c>
      <c r="D319" s="267" t="s">
        <v>19</v>
      </c>
      <c r="E319" s="52"/>
      <c r="F319" s="475">
        <f>'[6]м'!L319</f>
        <v>0</v>
      </c>
      <c r="G319" s="69">
        <f>'[6]м'!M319</f>
        <v>0</v>
      </c>
      <c r="H319" s="66"/>
      <c r="I319" s="67"/>
      <c r="T319" s="353"/>
    </row>
    <row r="320" spans="1:20" ht="12.75" customHeight="1" hidden="1">
      <c r="A320" s="239">
        <v>3</v>
      </c>
      <c r="B320" s="31" t="s">
        <v>111</v>
      </c>
      <c r="C320" s="27">
        <v>1630</v>
      </c>
      <c r="D320" s="273" t="s">
        <v>19</v>
      </c>
      <c r="E320" s="52"/>
      <c r="F320" s="475">
        <f>'[6]м'!L320</f>
        <v>0</v>
      </c>
      <c r="G320" s="69">
        <f>'[6]м'!M320</f>
        <v>0</v>
      </c>
      <c r="H320" s="66"/>
      <c r="I320" s="67"/>
      <c r="T320" s="353"/>
    </row>
    <row r="321" spans="1:20" ht="12.75" customHeight="1" hidden="1">
      <c r="A321" s="254">
        <v>4</v>
      </c>
      <c r="B321" s="31" t="s">
        <v>112</v>
      </c>
      <c r="C321" s="19">
        <v>1640</v>
      </c>
      <c r="D321" s="273" t="s">
        <v>19</v>
      </c>
      <c r="E321" s="52"/>
      <c r="F321" s="475">
        <f>'[6]м'!L321</f>
        <v>0</v>
      </c>
      <c r="G321" s="69">
        <f>'[6]м'!M321</f>
        <v>0</v>
      </c>
      <c r="H321" s="66"/>
      <c r="I321" s="67"/>
      <c r="T321" s="353"/>
    </row>
    <row r="322" spans="1:20" ht="12.75" customHeight="1" hidden="1">
      <c r="A322" s="266">
        <v>5</v>
      </c>
      <c r="B322" s="163" t="s">
        <v>48</v>
      </c>
      <c r="C322" s="266">
        <v>1650</v>
      </c>
      <c r="D322" s="266" t="s">
        <v>19</v>
      </c>
      <c r="E322" s="119"/>
      <c r="F322" s="475">
        <f>SUM(F323:F326)</f>
        <v>0</v>
      </c>
      <c r="G322" s="69">
        <f>SUM(G323:G326)</f>
        <v>0</v>
      </c>
      <c r="H322" s="70">
        <f>SUM(H323:H326)</f>
        <v>0</v>
      </c>
      <c r="I322" s="71">
        <f>SUM(I323:I326)</f>
        <v>0</v>
      </c>
      <c r="T322" s="353"/>
    </row>
    <row r="323" spans="1:20" ht="12.75" customHeight="1" hidden="1">
      <c r="A323" s="267"/>
      <c r="B323" s="909"/>
      <c r="C323" s="268"/>
      <c r="D323" s="268"/>
      <c r="E323" s="52"/>
      <c r="F323" s="500">
        <f>'[6]м'!L323</f>
        <v>0</v>
      </c>
      <c r="G323" s="422">
        <f>'[6]м'!M323</f>
        <v>0</v>
      </c>
      <c r="H323" s="95"/>
      <c r="I323" s="96"/>
      <c r="T323" s="353"/>
    </row>
    <row r="324" spans="1:20" ht="12.75" customHeight="1" hidden="1">
      <c r="A324" s="267"/>
      <c r="B324" s="909"/>
      <c r="C324" s="268"/>
      <c r="D324" s="268"/>
      <c r="E324" s="52"/>
      <c r="F324" s="500">
        <f>'[6]м'!L324</f>
        <v>0</v>
      </c>
      <c r="G324" s="422">
        <f>'[6]м'!M324</f>
        <v>0</v>
      </c>
      <c r="H324" s="95"/>
      <c r="I324" s="96"/>
      <c r="T324" s="353"/>
    </row>
    <row r="325" spans="1:20" ht="12.75" customHeight="1" hidden="1">
      <c r="A325" s="267"/>
      <c r="B325" s="909"/>
      <c r="C325" s="268"/>
      <c r="D325" s="268"/>
      <c r="E325" s="52"/>
      <c r="F325" s="500">
        <f>'[6]м'!L325</f>
        <v>0</v>
      </c>
      <c r="G325" s="422">
        <f>'[6]м'!M325</f>
        <v>0</v>
      </c>
      <c r="H325" s="95"/>
      <c r="I325" s="96"/>
      <c r="T325" s="353"/>
    </row>
    <row r="326" spans="1:20" ht="13.5" customHeight="1" hidden="1" thickBot="1">
      <c r="A326" s="267"/>
      <c r="B326" s="909"/>
      <c r="C326" s="268"/>
      <c r="D326" s="268"/>
      <c r="E326" s="52"/>
      <c r="F326" s="500">
        <f>'[6]м'!L326</f>
        <v>0</v>
      </c>
      <c r="G326" s="422">
        <f>'[6]м'!M326</f>
        <v>0</v>
      </c>
      <c r="H326" s="95"/>
      <c r="I326" s="96"/>
      <c r="T326" s="353"/>
    </row>
    <row r="327" spans="1:20" s="392" customFormat="1" ht="15.75" customHeight="1" hidden="1" thickBot="1">
      <c r="A327" s="386"/>
      <c r="B327" s="179" t="s">
        <v>113</v>
      </c>
      <c r="C327" s="388">
        <v>1660</v>
      </c>
      <c r="D327" s="389" t="s">
        <v>19</v>
      </c>
      <c r="E327" s="390"/>
      <c r="F327" s="471">
        <f>SUM(F318:F322)</f>
        <v>0</v>
      </c>
      <c r="G327" s="73">
        <f>SUM(G318:G322)</f>
        <v>0</v>
      </c>
      <c r="H327" s="180">
        <f>SUM(H318:H322)</f>
        <v>0</v>
      </c>
      <c r="I327" s="472">
        <f>SUM(I318:I322)</f>
        <v>0</v>
      </c>
      <c r="J327"/>
      <c r="K327"/>
      <c r="L327"/>
      <c r="M327"/>
      <c r="N327"/>
      <c r="O327"/>
      <c r="P327"/>
      <c r="Q327"/>
      <c r="R327"/>
      <c r="S327"/>
      <c r="T327" s="353"/>
    </row>
    <row r="328" spans="1:20" ht="29.25" customHeight="1" hidden="1" thickBot="1">
      <c r="A328" s="269"/>
      <c r="B328" s="197" t="s">
        <v>114</v>
      </c>
      <c r="C328" s="270">
        <v>1670</v>
      </c>
      <c r="D328" s="271"/>
      <c r="E328" s="119"/>
      <c r="F328" s="471"/>
      <c r="G328" s="73">
        <f>'[6]м'!M328</f>
        <v>0</v>
      </c>
      <c r="H328" s="201"/>
      <c r="I328" s="481"/>
      <c r="T328" s="353"/>
    </row>
    <row r="329" spans="1:20" ht="13.5" customHeight="1" hidden="1" thickBot="1">
      <c r="A329" s="299" t="s">
        <v>26</v>
      </c>
      <c r="B329" s="287" t="s">
        <v>115</v>
      </c>
      <c r="C329" s="32">
        <v>1671</v>
      </c>
      <c r="D329" s="103"/>
      <c r="E329" s="52"/>
      <c r="F329" s="512"/>
      <c r="G329" s="445">
        <f>'[6]м'!M329</f>
        <v>0</v>
      </c>
      <c r="H329" s="198"/>
      <c r="I329" s="199"/>
      <c r="T329" s="353"/>
    </row>
    <row r="330" spans="1:20" ht="38.25" customHeight="1" hidden="1" thickBot="1">
      <c r="A330" s="269"/>
      <c r="B330" s="197" t="s">
        <v>116</v>
      </c>
      <c r="C330" s="270">
        <v>1680</v>
      </c>
      <c r="D330" s="271"/>
      <c r="E330" s="119"/>
      <c r="F330" s="471"/>
      <c r="G330" s="73">
        <f>'[6]м'!M330</f>
        <v>0</v>
      </c>
      <c r="H330" s="201"/>
      <c r="I330" s="481"/>
      <c r="T330" s="353"/>
    </row>
    <row r="331" spans="1:20" ht="38.25" customHeight="1" hidden="1">
      <c r="A331" s="299"/>
      <c r="B331" s="287"/>
      <c r="C331" s="32"/>
      <c r="D331" s="206"/>
      <c r="E331" s="162"/>
      <c r="F331" s="513"/>
      <c r="G331" s="448">
        <f>'[6]м'!M331</f>
        <v>0</v>
      </c>
      <c r="H331" s="207"/>
      <c r="I331" s="208"/>
      <c r="T331" s="353"/>
    </row>
    <row r="332" spans="1:20" s="330" customFormat="1" ht="38.25" customHeight="1" thickBot="1">
      <c r="A332" s="202"/>
      <c r="B332" s="203"/>
      <c r="C332" s="204"/>
      <c r="D332" s="205"/>
      <c r="E332" s="74"/>
      <c r="F332" s="348"/>
      <c r="G332" s="348"/>
      <c r="H332" s="74"/>
      <c r="I332" s="74"/>
      <c r="J332"/>
      <c r="K332"/>
      <c r="L332"/>
      <c r="M332"/>
      <c r="N332"/>
      <c r="O332"/>
      <c r="P332"/>
      <c r="Q332"/>
      <c r="R332"/>
      <c r="S332"/>
      <c r="T332" s="350"/>
    </row>
    <row r="333" spans="1:20" s="392" customFormat="1" ht="38.25" customHeight="1" thickBot="1">
      <c r="A333" s="386"/>
      <c r="B333" s="387" t="s">
        <v>175</v>
      </c>
      <c r="C333" s="388">
        <v>1690</v>
      </c>
      <c r="D333" s="389"/>
      <c r="E333" s="390"/>
      <c r="F333" s="902"/>
      <c r="G333" s="391">
        <f>G207+G246+G257+G283+G302+G316+G327+G328+G330</f>
        <v>0</v>
      </c>
      <c r="H333" s="201"/>
      <c r="I333" s="391">
        <f>I207+I246+I257+I283+I302+I316+I327+I328+I330</f>
        <v>0</v>
      </c>
      <c r="J333" s="622"/>
      <c r="K333" s="622"/>
      <c r="L333" s="622"/>
      <c r="M333" s="622"/>
      <c r="N333" s="622"/>
      <c r="O333" s="622"/>
      <c r="P333" s="622"/>
      <c r="Q333" s="622"/>
      <c r="R333" s="622"/>
      <c r="S333" s="622"/>
      <c r="T333" s="370"/>
    </row>
    <row r="334" spans="1:20" s="253" customFormat="1" ht="14.25">
      <c r="A334" s="111"/>
      <c r="B334" s="112"/>
      <c r="C334" s="113"/>
      <c r="D334" s="114"/>
      <c r="E334" s="74"/>
      <c r="F334" s="348"/>
      <c r="G334" s="348"/>
      <c r="H334" s="74"/>
      <c r="I334" s="74"/>
      <c r="J334"/>
      <c r="K334"/>
      <c r="L334"/>
      <c r="M334"/>
      <c r="N334"/>
      <c r="O334"/>
      <c r="P334"/>
      <c r="Q334"/>
      <c r="R334"/>
      <c r="S334"/>
      <c r="T334"/>
    </row>
    <row r="335" spans="1:20" s="253" customFormat="1" ht="54">
      <c r="A335" s="216"/>
      <c r="B335" s="217" t="s">
        <v>145</v>
      </c>
      <c r="C335" s="113"/>
      <c r="D335" s="114"/>
      <c r="E335" s="74"/>
      <c r="F335" s="348"/>
      <c r="G335" s="348"/>
      <c r="H335" s="74"/>
      <c r="I335" s="74"/>
      <c r="J335"/>
      <c r="K335"/>
      <c r="L335"/>
      <c r="M335"/>
      <c r="N335"/>
      <c r="O335"/>
      <c r="P335"/>
      <c r="Q335"/>
      <c r="R335"/>
      <c r="S335"/>
      <c r="T335"/>
    </row>
    <row r="336" spans="1:20" s="253" customFormat="1" ht="15">
      <c r="A336" s="39"/>
      <c r="B336" s="28" t="s">
        <v>146</v>
      </c>
      <c r="C336" s="316"/>
      <c r="D336" s="316"/>
      <c r="E336" s="74"/>
      <c r="F336" s="348"/>
      <c r="G336" s="348"/>
      <c r="H336" s="74"/>
      <c r="I336" s="74"/>
      <c r="J336"/>
      <c r="K336"/>
      <c r="L336"/>
      <c r="M336"/>
      <c r="N336"/>
      <c r="O336"/>
      <c r="P336"/>
      <c r="Q336"/>
      <c r="R336"/>
      <c r="S336"/>
      <c r="T336" s="350"/>
    </row>
    <row r="337" spans="1:20" ht="15">
      <c r="A337" s="40">
        <v>1</v>
      </c>
      <c r="B337" s="243" t="s">
        <v>147</v>
      </c>
      <c r="C337" s="272">
        <v>1700</v>
      </c>
      <c r="D337" s="273" t="s">
        <v>15</v>
      </c>
      <c r="E337" s="52"/>
      <c r="F337" s="474">
        <f>'[6]м'!F337</f>
        <v>0</v>
      </c>
      <c r="G337" s="91">
        <f>'[6]м'!H337</f>
        <v>0</v>
      </c>
      <c r="H337" s="89"/>
      <c r="I337" s="90"/>
      <c r="T337" s="353"/>
    </row>
    <row r="338" spans="1:20" ht="15">
      <c r="A338" s="40">
        <v>2</v>
      </c>
      <c r="B338" s="243" t="s">
        <v>148</v>
      </c>
      <c r="C338" s="273">
        <v>1710</v>
      </c>
      <c r="D338" s="273" t="s">
        <v>31</v>
      </c>
      <c r="E338" s="52"/>
      <c r="F338" s="475">
        <f>'[6]м'!F338</f>
        <v>0</v>
      </c>
      <c r="G338" s="69">
        <f>'[6]м'!H338</f>
        <v>0</v>
      </c>
      <c r="H338" s="66"/>
      <c r="I338" s="67"/>
      <c r="T338" s="353"/>
    </row>
    <row r="339" spans="1:20" ht="15">
      <c r="A339" s="40">
        <v>3</v>
      </c>
      <c r="B339" s="243" t="s">
        <v>53</v>
      </c>
      <c r="C339" s="331">
        <v>1720</v>
      </c>
      <c r="D339" s="273" t="s">
        <v>31</v>
      </c>
      <c r="E339" s="52"/>
      <c r="F339" s="475">
        <f>'[6]м'!F339</f>
        <v>0</v>
      </c>
      <c r="G339" s="69">
        <f>'[6]м'!H339</f>
        <v>0</v>
      </c>
      <c r="H339" s="66"/>
      <c r="I339" s="67"/>
      <c r="T339" s="353"/>
    </row>
    <row r="340" spans="1:20" ht="15.75" thickBot="1">
      <c r="A340" s="41">
        <v>4</v>
      </c>
      <c r="B340" s="245" t="s">
        <v>48</v>
      </c>
      <c r="C340" s="273">
        <v>1560</v>
      </c>
      <c r="D340" s="275" t="s">
        <v>19</v>
      </c>
      <c r="E340" s="52"/>
      <c r="F340" s="494">
        <f>'[6]м'!F340</f>
        <v>0</v>
      </c>
      <c r="G340" s="413">
        <f>'[6]м'!H340</f>
        <v>0</v>
      </c>
      <c r="H340" s="72">
        <v>0</v>
      </c>
      <c r="I340" s="86">
        <v>0</v>
      </c>
      <c r="T340" s="353"/>
    </row>
    <row r="341" spans="1:20" s="392" customFormat="1" ht="15" thickBot="1">
      <c r="A341" s="386"/>
      <c r="B341" s="408" t="s">
        <v>149</v>
      </c>
      <c r="C341" s="388">
        <v>1570</v>
      </c>
      <c r="D341" s="389" t="s">
        <v>19</v>
      </c>
      <c r="E341" s="390"/>
      <c r="F341" s="471"/>
      <c r="G341" s="73">
        <f>SUM(G337:G340)</f>
        <v>0</v>
      </c>
      <c r="H341" s="201"/>
      <c r="I341" s="482">
        <f>SUM(I337:I340)</f>
        <v>0</v>
      </c>
      <c r="J341"/>
      <c r="K341"/>
      <c r="L341"/>
      <c r="M341"/>
      <c r="N341"/>
      <c r="O341"/>
      <c r="P341"/>
      <c r="Q341"/>
      <c r="R341"/>
      <c r="S341"/>
      <c r="T341" s="353"/>
    </row>
    <row r="342" spans="1:20" s="392" customFormat="1" ht="29.25" thickBot="1">
      <c r="A342" s="386"/>
      <c r="B342" s="408" t="s">
        <v>150</v>
      </c>
      <c r="C342" s="388">
        <v>1580</v>
      </c>
      <c r="D342" s="389" t="s">
        <v>19</v>
      </c>
      <c r="E342" s="390"/>
      <c r="F342" s="471">
        <f>SUM(F343:F345)</f>
        <v>0</v>
      </c>
      <c r="G342" s="73">
        <f>SUM(G343:G345)</f>
        <v>0</v>
      </c>
      <c r="H342" s="201">
        <f>SUM(H343:H345)</f>
        <v>0</v>
      </c>
      <c r="I342" s="482">
        <f>SUM(I343:I345)</f>
        <v>0</v>
      </c>
      <c r="J342"/>
      <c r="K342"/>
      <c r="L342"/>
      <c r="M342"/>
      <c r="N342"/>
      <c r="O342"/>
      <c r="P342"/>
      <c r="Q342"/>
      <c r="R342"/>
      <c r="S342"/>
      <c r="T342" s="353"/>
    </row>
    <row r="343" spans="1:20" ht="15">
      <c r="A343" s="42"/>
      <c r="B343" s="332" t="s">
        <v>151</v>
      </c>
      <c r="C343" s="333">
        <v>1581</v>
      </c>
      <c r="D343" s="334" t="s">
        <v>152</v>
      </c>
      <c r="E343" s="52"/>
      <c r="F343" s="516">
        <f>'[6]м'!F343</f>
        <v>0</v>
      </c>
      <c r="G343" s="457">
        <f>'[6]м'!H343</f>
        <v>0</v>
      </c>
      <c r="H343" s="218">
        <v>0</v>
      </c>
      <c r="I343" s="219">
        <v>0</v>
      </c>
      <c r="T343" s="353"/>
    </row>
    <row r="344" spans="1:20" ht="15">
      <c r="A344" s="42"/>
      <c r="B344" s="332" t="s">
        <v>153</v>
      </c>
      <c r="C344" s="333">
        <v>1582</v>
      </c>
      <c r="D344" s="334" t="s">
        <v>152</v>
      </c>
      <c r="E344" s="52"/>
      <c r="F344" s="517">
        <f>'[6]м'!F344</f>
        <v>0</v>
      </c>
      <c r="G344" s="460">
        <f>'[6]м'!H344</f>
        <v>0</v>
      </c>
      <c r="H344" s="220">
        <v>0</v>
      </c>
      <c r="I344" s="221">
        <v>0</v>
      </c>
      <c r="T344" s="353"/>
    </row>
    <row r="345" spans="1:20" ht="15.75" thickBot="1">
      <c r="A345" s="42"/>
      <c r="B345" s="332" t="s">
        <v>153</v>
      </c>
      <c r="C345" s="333">
        <v>1582</v>
      </c>
      <c r="D345" s="334" t="s">
        <v>152</v>
      </c>
      <c r="E345" s="52"/>
      <c r="F345" s="517">
        <f>'[6]м'!F345</f>
        <v>0</v>
      </c>
      <c r="G345" s="460">
        <f>'[6]м'!H345</f>
        <v>0</v>
      </c>
      <c r="H345" s="220">
        <v>0</v>
      </c>
      <c r="I345" s="221">
        <v>0</v>
      </c>
      <c r="T345" s="353"/>
    </row>
    <row r="346" spans="1:20" s="392" customFormat="1" ht="29.25" thickBot="1">
      <c r="A346" s="386"/>
      <c r="B346" s="408" t="s">
        <v>154</v>
      </c>
      <c r="C346" s="388">
        <v>1590</v>
      </c>
      <c r="D346" s="389" t="s">
        <v>19</v>
      </c>
      <c r="E346" s="390"/>
      <c r="F346" s="471">
        <f>SUM(F347:F349)</f>
        <v>0</v>
      </c>
      <c r="G346" s="73">
        <f>SUM(G347:G349)</f>
        <v>0</v>
      </c>
      <c r="H346" s="201">
        <f>SUM(H347:H349)</f>
        <v>0</v>
      </c>
      <c r="I346" s="482">
        <f>SUM(I347:I349)</f>
        <v>0</v>
      </c>
      <c r="J346"/>
      <c r="K346"/>
      <c r="L346"/>
      <c r="M346"/>
      <c r="N346"/>
      <c r="O346"/>
      <c r="P346"/>
      <c r="Q346"/>
      <c r="R346"/>
      <c r="S346"/>
      <c r="T346" s="353"/>
    </row>
    <row r="347" spans="1:20" ht="15">
      <c r="A347" s="42"/>
      <c r="B347" s="335" t="s">
        <v>155</v>
      </c>
      <c r="C347" s="316">
        <v>1591</v>
      </c>
      <c r="D347" s="336" t="s">
        <v>152</v>
      </c>
      <c r="E347" s="52"/>
      <c r="F347" s="516">
        <f>'[6]м'!F347</f>
        <v>0</v>
      </c>
      <c r="G347" s="457">
        <f>'[6]м'!H347</f>
        <v>0</v>
      </c>
      <c r="H347" s="218">
        <v>0</v>
      </c>
      <c r="I347" s="219">
        <v>0</v>
      </c>
      <c r="T347" s="353"/>
    </row>
    <row r="348" spans="1:20" ht="15">
      <c r="A348" s="42"/>
      <c r="B348" s="335" t="s">
        <v>156</v>
      </c>
      <c r="C348" s="316">
        <v>1592</v>
      </c>
      <c r="D348" s="336" t="s">
        <v>152</v>
      </c>
      <c r="E348" s="52"/>
      <c r="F348" s="518">
        <f>'[6]м'!F348</f>
        <v>0</v>
      </c>
      <c r="G348" s="463">
        <f>'[6]м'!H348</f>
        <v>0</v>
      </c>
      <c r="H348" s="222">
        <v>0</v>
      </c>
      <c r="I348" s="223">
        <v>0</v>
      </c>
      <c r="T348" s="353"/>
    </row>
    <row r="349" spans="1:20" ht="26.25" thickBot="1">
      <c r="A349" s="42"/>
      <c r="B349" s="335" t="s">
        <v>157</v>
      </c>
      <c r="C349" s="316">
        <v>1594</v>
      </c>
      <c r="D349" s="336" t="s">
        <v>152</v>
      </c>
      <c r="E349" s="52"/>
      <c r="F349" s="517">
        <f>'[6]м'!F349</f>
        <v>0</v>
      </c>
      <c r="G349" s="460">
        <f>'[6]м'!H349</f>
        <v>0</v>
      </c>
      <c r="H349" s="220">
        <v>0</v>
      </c>
      <c r="I349" s="221">
        <v>0</v>
      </c>
      <c r="T349" s="353"/>
    </row>
    <row r="350" spans="1:20" ht="29.25" thickBot="1">
      <c r="A350" s="269"/>
      <c r="B350" s="197" t="s">
        <v>158</v>
      </c>
      <c r="C350" s="270">
        <v>1600</v>
      </c>
      <c r="D350" s="271" t="s">
        <v>19</v>
      </c>
      <c r="E350" s="119"/>
      <c r="F350" s="471"/>
      <c r="G350" s="73">
        <f>'[6]м'!M350</f>
        <v>0</v>
      </c>
      <c r="H350" s="201"/>
      <c r="I350" s="481">
        <v>0</v>
      </c>
      <c r="T350" s="353"/>
    </row>
    <row r="351" spans="1:20" ht="15">
      <c r="A351" s="42"/>
      <c r="B351" s="332" t="s">
        <v>153</v>
      </c>
      <c r="C351" s="333">
        <v>1582</v>
      </c>
      <c r="D351" s="334" t="s">
        <v>152</v>
      </c>
      <c r="E351" s="52"/>
      <c r="F351" s="519">
        <f>'[6]м'!F351</f>
        <v>0</v>
      </c>
      <c r="G351" s="466">
        <f>'[6]м'!H351</f>
        <v>0</v>
      </c>
      <c r="H351" s="224">
        <v>0</v>
      </c>
      <c r="I351" s="225">
        <v>0</v>
      </c>
      <c r="T351" s="353"/>
    </row>
    <row r="352" spans="1:20" s="253" customFormat="1" ht="15">
      <c r="A352" s="44"/>
      <c r="B352" s="43" t="s">
        <v>159</v>
      </c>
      <c r="C352" s="250"/>
      <c r="D352" s="250"/>
      <c r="E352" s="74"/>
      <c r="F352" s="495"/>
      <c r="G352" s="348"/>
      <c r="H352" s="74"/>
      <c r="I352" s="473"/>
      <c r="J352"/>
      <c r="K352"/>
      <c r="L352"/>
      <c r="M352"/>
      <c r="N352"/>
      <c r="O352"/>
      <c r="P352"/>
      <c r="Q352"/>
      <c r="R352"/>
      <c r="S352"/>
      <c r="T352" s="350"/>
    </row>
    <row r="353" spans="1:20" ht="38.25">
      <c r="A353" s="45">
        <v>1</v>
      </c>
      <c r="B353" s="337" t="s">
        <v>160</v>
      </c>
      <c r="C353" s="267">
        <v>1611</v>
      </c>
      <c r="D353" s="331" t="s">
        <v>31</v>
      </c>
      <c r="E353" s="52"/>
      <c r="F353" s="474">
        <f>'[6]м'!F353</f>
        <v>0</v>
      </c>
      <c r="G353" s="91">
        <f>'[6]м'!H353</f>
        <v>0</v>
      </c>
      <c r="H353" s="89"/>
      <c r="I353" s="90"/>
      <c r="T353" s="353"/>
    </row>
    <row r="354" spans="1:20" ht="15">
      <c r="A354" s="46">
        <v>2</v>
      </c>
      <c r="B354" s="240" t="s">
        <v>161</v>
      </c>
      <c r="C354" s="267">
        <v>1612</v>
      </c>
      <c r="D354" s="267" t="s">
        <v>31</v>
      </c>
      <c r="E354" s="52"/>
      <c r="F354" s="475">
        <f>'[6]м'!F354</f>
        <v>0</v>
      </c>
      <c r="G354" s="69">
        <f>'[6]м'!H354</f>
        <v>0</v>
      </c>
      <c r="H354" s="66"/>
      <c r="I354" s="67"/>
      <c r="T354" s="353"/>
    </row>
    <row r="355" spans="1:20" ht="15">
      <c r="A355" s="45">
        <v>3</v>
      </c>
      <c r="B355" s="47" t="s">
        <v>162</v>
      </c>
      <c r="C355" s="267">
        <v>1613</v>
      </c>
      <c r="D355" s="267" t="s">
        <v>19</v>
      </c>
      <c r="E355" s="52"/>
      <c r="F355" s="475">
        <f>'[6]м'!F355</f>
        <v>0</v>
      </c>
      <c r="G355" s="69">
        <f>'[6]м'!H355</f>
        <v>0</v>
      </c>
      <c r="H355" s="66">
        <v>0</v>
      </c>
      <c r="I355" s="67">
        <v>0</v>
      </c>
      <c r="T355" s="353"/>
    </row>
    <row r="356" spans="1:20" ht="15.75" thickBot="1">
      <c r="A356" s="46">
        <v>4</v>
      </c>
      <c r="B356" s="245" t="s">
        <v>48</v>
      </c>
      <c r="C356" s="267">
        <v>1614</v>
      </c>
      <c r="D356" s="273" t="s">
        <v>19</v>
      </c>
      <c r="E356" s="52"/>
      <c r="F356" s="494">
        <f>'[6]м'!F356</f>
        <v>0</v>
      </c>
      <c r="G356" s="413">
        <f>'[6]м'!H356</f>
        <v>0</v>
      </c>
      <c r="H356" s="72">
        <v>0</v>
      </c>
      <c r="I356" s="86"/>
      <c r="T356" s="353"/>
    </row>
    <row r="357" spans="1:20" s="392" customFormat="1" ht="15" thickBot="1">
      <c r="A357" s="386"/>
      <c r="B357" s="197" t="s">
        <v>163</v>
      </c>
      <c r="C357" s="388">
        <v>1620</v>
      </c>
      <c r="D357" s="389" t="s">
        <v>19</v>
      </c>
      <c r="E357" s="390"/>
      <c r="F357" s="471"/>
      <c r="G357" s="73">
        <f>SUM(G353:G356)</f>
        <v>0</v>
      </c>
      <c r="H357" s="201"/>
      <c r="I357" s="482">
        <f>SUM(I353:I356)</f>
        <v>0</v>
      </c>
      <c r="J357"/>
      <c r="K357"/>
      <c r="L357"/>
      <c r="M357"/>
      <c r="N357"/>
      <c r="O357"/>
      <c r="P357"/>
      <c r="Q357"/>
      <c r="R357"/>
      <c r="S357"/>
      <c r="T357" s="353"/>
    </row>
    <row r="358" spans="1:20" ht="29.25" thickBot="1">
      <c r="A358" s="269"/>
      <c r="B358" s="197" t="s">
        <v>164</v>
      </c>
      <c r="C358" s="270">
        <v>1630</v>
      </c>
      <c r="D358" s="271" t="s">
        <v>19</v>
      </c>
      <c r="E358" s="119"/>
      <c r="F358" s="471"/>
      <c r="G358" s="73">
        <f>'[6]м'!H358</f>
        <v>0</v>
      </c>
      <c r="H358" s="201"/>
      <c r="I358" s="481"/>
      <c r="T358" s="353"/>
    </row>
    <row r="359" spans="1:20" ht="15" thickBot="1">
      <c r="A359" s="269"/>
      <c r="B359" s="197" t="s">
        <v>165</v>
      </c>
      <c r="C359" s="270">
        <v>1640</v>
      </c>
      <c r="D359" s="271" t="s">
        <v>11</v>
      </c>
      <c r="E359" s="119"/>
      <c r="F359" s="485"/>
      <c r="G359" s="486">
        <f>'[6]м'!H359</f>
        <v>0</v>
      </c>
      <c r="H359" s="491"/>
      <c r="I359" s="492"/>
      <c r="T359" s="353"/>
    </row>
    <row r="360" spans="1:20" s="400" customFormat="1" ht="15.75" thickBot="1">
      <c r="A360" s="395"/>
      <c r="B360" s="396"/>
      <c r="C360" s="397"/>
      <c r="D360" s="398"/>
      <c r="E360" s="399"/>
      <c r="F360" s="348"/>
      <c r="G360" s="348"/>
      <c r="H360" s="399"/>
      <c r="I360" s="399"/>
      <c r="J360"/>
      <c r="K360"/>
      <c r="L360"/>
      <c r="M360"/>
      <c r="N360"/>
      <c r="O360"/>
      <c r="P360"/>
      <c r="Q360"/>
      <c r="R360"/>
      <c r="S360"/>
      <c r="T360" s="470"/>
    </row>
    <row r="361" spans="1:20" s="392" customFormat="1" ht="38.25" customHeight="1" thickBot="1">
      <c r="A361" s="386"/>
      <c r="B361" s="387" t="s">
        <v>176</v>
      </c>
      <c r="C361" s="388">
        <v>1660</v>
      </c>
      <c r="D361" s="389" t="s">
        <v>19</v>
      </c>
      <c r="E361" s="390"/>
      <c r="F361" s="493"/>
      <c r="G361" s="73">
        <f>G341+G342+G346+G350+SUM(G357:G359)</f>
        <v>0</v>
      </c>
      <c r="H361" s="201"/>
      <c r="I361" s="391">
        <f>I341+I342+I346+I350+SUM(I357:I359)</f>
        <v>0</v>
      </c>
      <c r="J361"/>
      <c r="K361"/>
      <c r="L361"/>
      <c r="M361"/>
      <c r="N361"/>
      <c r="O361"/>
      <c r="P361"/>
      <c r="Q361"/>
      <c r="R361"/>
      <c r="S361"/>
      <c r="T361" s="353"/>
    </row>
    <row r="362" spans="1:20" s="400" customFormat="1" ht="15.75" thickBot="1">
      <c r="A362" s="395"/>
      <c r="B362" s="396"/>
      <c r="C362" s="397"/>
      <c r="D362" s="398"/>
      <c r="E362" s="399"/>
      <c r="F362" s="348"/>
      <c r="G362" s="348"/>
      <c r="H362" s="399"/>
      <c r="I362" s="399"/>
      <c r="J362"/>
      <c r="K362"/>
      <c r="L362"/>
      <c r="M362"/>
      <c r="N362"/>
      <c r="O362"/>
      <c r="P362"/>
      <c r="Q362"/>
      <c r="R362"/>
      <c r="S362"/>
      <c r="T362" s="470"/>
    </row>
    <row r="363" spans="1:20" s="407" customFormat="1" ht="38.25" customHeight="1" thickBot="1">
      <c r="A363" s="401"/>
      <c r="B363" s="402" t="s">
        <v>166</v>
      </c>
      <c r="C363" s="403">
        <v>1660</v>
      </c>
      <c r="D363" s="404" t="s">
        <v>19</v>
      </c>
      <c r="E363" s="405"/>
      <c r="F363" s="520">
        <f>F361+F333+F201+F145</f>
        <v>0</v>
      </c>
      <c r="G363" s="394">
        <f>G361+G333+G201+G145</f>
        <v>0</v>
      </c>
      <c r="H363" s="232">
        <f>H361+H333+H201+H145</f>
        <v>0</v>
      </c>
      <c r="I363" s="406">
        <f>I361+I333+I201+I145</f>
        <v>0</v>
      </c>
      <c r="J363"/>
      <c r="K363"/>
      <c r="L363"/>
      <c r="M363"/>
      <c r="N363"/>
      <c r="O363"/>
      <c r="P363"/>
      <c r="Q363"/>
      <c r="R363"/>
      <c r="S363"/>
      <c r="T363" s="353"/>
    </row>
    <row r="364" spans="1:20" ht="3" customHeight="1">
      <c r="A364" s="110"/>
      <c r="B364" s="116"/>
      <c r="C364" s="117"/>
      <c r="D364" s="118"/>
      <c r="E364" s="53"/>
      <c r="F364" s="119"/>
      <c r="G364" s="119"/>
      <c r="H364" s="390"/>
      <c r="I364" s="390"/>
      <c r="T364" s="351"/>
    </row>
    <row r="370" ht="12.75">
      <c r="I370" s="392">
        <f>I363-I361</f>
        <v>0</v>
      </c>
    </row>
    <row r="372" spans="6:9" ht="12.75">
      <c r="F372" s="392"/>
      <c r="G372" s="392"/>
      <c r="H372" s="392">
        <f>H148+H71</f>
        <v>0</v>
      </c>
      <c r="I372" s="392">
        <f>I148+I71</f>
        <v>0</v>
      </c>
    </row>
  </sheetData>
  <sheetProtection password="E3A0" sheet="1" objects="1" scenarios="1" formatCells="0" formatColumns="0" formatRows="0" insertHyperlinks="0"/>
  <mergeCells count="3">
    <mergeCell ref="F2:G3"/>
    <mergeCell ref="F4:F5"/>
    <mergeCell ref="G4:G5"/>
  </mergeCells>
  <printOptions/>
  <pageMargins left="0.9448818897637796" right="0.2362204724409449" top="0.4330708661417323" bottom="0.2362204724409449" header="0.2755905511811024" footer="0.31496062992125984"/>
  <pageSetup fitToHeight="4" fitToWidth="4" horizontalDpi="600" verticalDpi="600" orientation="portrait" pageOrder="overThenDown" paperSize="9" scale="75" r:id="rId3"/>
  <headerFooter alignWithMargins="0">
    <oddHeader>&amp;LДЛГО "ВІННИЦЯЛІС"&amp;C&amp;P / &amp;N&amp;R&amp;F- &amp;A-&amp;D-&amp;T--</oddHead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X64"/>
  <sheetViews>
    <sheetView showZeros="0" zoomScale="120" zoomScaleNormal="120" zoomScalePageLayoutView="0" workbookViewId="0" topLeftCell="A1">
      <pane xSplit="5" ySplit="1" topLeftCell="F41" activePane="bottomRight" state="frozen"/>
      <selection pane="topLeft" activeCell="U140" sqref="U140"/>
      <selection pane="topRight" activeCell="U140" sqref="U140"/>
      <selection pane="bottomLeft" activeCell="U140" sqref="U140"/>
      <selection pane="bottomRight" activeCell="L59" sqref="L59"/>
    </sheetView>
  </sheetViews>
  <sheetFormatPr defaultColWidth="9.140625" defaultRowHeight="12.75"/>
  <cols>
    <col min="1" max="1" width="3.8515625" style="704" customWidth="1"/>
    <col min="2" max="2" width="30.00390625" style="705" customWidth="1"/>
    <col min="3" max="3" width="6.8515625" style="706" customWidth="1"/>
    <col min="4" max="4" width="1.8515625" style="621" customWidth="1"/>
    <col min="5" max="5" width="2.00390625" style="621" customWidth="1"/>
    <col min="6" max="10" width="9.7109375" style="621" customWidth="1"/>
    <col min="11" max="11" width="9.140625" style="621" customWidth="1"/>
    <col min="12" max="12" width="15.28125" style="621" customWidth="1"/>
    <col min="13" max="13" width="9.140625" style="622" hidden="1" customWidth="1"/>
    <col min="14" max="19" width="9.140625" style="621" hidden="1" customWidth="1"/>
    <col min="20" max="20" width="4.8515625" style="621" customWidth="1"/>
    <col min="21" max="16384" width="9.140625" style="621" customWidth="1"/>
  </cols>
  <sheetData>
    <row r="1" spans="1:20" s="392" customFormat="1" ht="20.25">
      <c r="A1" s="911"/>
      <c r="B1" s="912">
        <f>з!D1</f>
        <v>0</v>
      </c>
      <c r="C1" s="911"/>
      <c r="D1" s="1197">
        <f>'[9]з'!D1</f>
        <v>0</v>
      </c>
      <c r="E1" s="913">
        <v>1</v>
      </c>
      <c r="F1" s="1195" t="str">
        <f>'[9]з'!F1</f>
        <v>ДП"Тульчинське ЛМГ''</v>
      </c>
      <c r="G1" s="586"/>
      <c r="H1" s="587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914"/>
      <c r="T1" s="915"/>
    </row>
    <row r="2" spans="1:24" ht="16.5">
      <c r="A2" s="623" t="s">
        <v>196</v>
      </c>
      <c r="B2" s="620"/>
      <c r="C2" s="624"/>
      <c r="D2" s="625"/>
      <c r="E2" s="625"/>
      <c r="F2" s="625"/>
      <c r="G2" s="625"/>
      <c r="H2" s="625"/>
      <c r="I2" s="625"/>
      <c r="J2" s="625"/>
      <c r="K2" s="625"/>
      <c r="L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</row>
    <row r="3" spans="1:24" ht="18">
      <c r="A3" s="627" t="s">
        <v>205</v>
      </c>
      <c r="B3" s="628"/>
      <c r="C3" s="629"/>
      <c r="D3" s="626"/>
      <c r="E3" s="626"/>
      <c r="F3" s="630"/>
      <c r="G3" s="630"/>
      <c r="H3" s="630"/>
      <c r="I3" s="630"/>
      <c r="J3" s="630"/>
      <c r="K3" s="630"/>
      <c r="L3" s="630"/>
      <c r="N3" s="626"/>
      <c r="O3" s="626"/>
      <c r="P3" s="626"/>
      <c r="Q3" s="626"/>
      <c r="R3" s="626"/>
      <c r="S3" s="626"/>
      <c r="T3" s="626"/>
      <c r="U3" s="626"/>
      <c r="V3" s="626"/>
      <c r="W3" s="626"/>
      <c r="X3" s="626"/>
    </row>
    <row r="4" spans="1:24" ht="16.5" customHeight="1" thickBot="1">
      <c r="A4" s="1232" t="s">
        <v>206</v>
      </c>
      <c r="B4" s="1233"/>
      <c r="C4" s="1234" t="s">
        <v>207</v>
      </c>
      <c r="D4" s="630"/>
      <c r="E4" s="630"/>
      <c r="F4" s="1236" t="s">
        <v>263</v>
      </c>
      <c r="G4" s="1237"/>
      <c r="H4" s="1237"/>
      <c r="I4" s="1237"/>
      <c r="J4" s="1237"/>
      <c r="K4" s="1238"/>
      <c r="L4" s="1231" t="s">
        <v>264</v>
      </c>
      <c r="N4" s="631"/>
      <c r="O4" s="632"/>
      <c r="P4" s="632"/>
      <c r="Q4" s="632"/>
      <c r="R4" s="632"/>
      <c r="S4" s="632"/>
      <c r="T4" s="632"/>
      <c r="U4" s="632"/>
      <c r="V4" s="632"/>
      <c r="W4" s="632"/>
      <c r="X4" s="632"/>
    </row>
    <row r="5" spans="1:24" ht="16.5" customHeight="1">
      <c r="A5" s="1232"/>
      <c r="B5" s="1233"/>
      <c r="C5" s="1234"/>
      <c r="D5" s="633"/>
      <c r="E5" s="630"/>
      <c r="F5" s="1242" t="s">
        <v>265</v>
      </c>
      <c r="G5" s="1239" t="s">
        <v>266</v>
      </c>
      <c r="H5" s="1240"/>
      <c r="I5" s="1240"/>
      <c r="J5" s="1240"/>
      <c r="K5" s="1241"/>
      <c r="L5" s="1231"/>
      <c r="N5" s="631"/>
      <c r="O5" s="632"/>
      <c r="P5" s="632"/>
      <c r="Q5" s="632"/>
      <c r="R5" s="632"/>
      <c r="S5" s="632"/>
      <c r="T5" s="632"/>
      <c r="U5" s="632"/>
      <c r="V5" s="632"/>
      <c r="W5" s="632"/>
      <c r="X5" s="632"/>
    </row>
    <row r="6" spans="1:24" ht="55.5">
      <c r="A6" s="1232"/>
      <c r="B6" s="1233"/>
      <c r="C6" s="1234"/>
      <c r="D6" s="630"/>
      <c r="E6" s="630"/>
      <c r="F6" s="1243"/>
      <c r="G6" s="634" t="s">
        <v>267</v>
      </c>
      <c r="H6" s="635" t="s">
        <v>268</v>
      </c>
      <c r="I6" s="635" t="s">
        <v>197</v>
      </c>
      <c r="J6" s="635" t="s">
        <v>269</v>
      </c>
      <c r="K6" s="636" t="s">
        <v>198</v>
      </c>
      <c r="L6" s="1231"/>
      <c r="N6" s="631"/>
      <c r="O6" s="632"/>
      <c r="P6" s="632"/>
      <c r="Q6" s="632"/>
      <c r="R6" s="632"/>
      <c r="S6" s="632"/>
      <c r="T6" s="632"/>
      <c r="U6" s="632"/>
      <c r="V6" s="632"/>
      <c r="W6" s="632"/>
      <c r="X6" s="632"/>
    </row>
    <row r="7" spans="1:14" s="641" customFormat="1" ht="16.5" customHeight="1" thickBot="1">
      <c r="A7" s="637"/>
      <c r="B7" s="638" t="s">
        <v>208</v>
      </c>
      <c r="C7" s="639" t="s">
        <v>209</v>
      </c>
      <c r="D7" s="640"/>
      <c r="E7" s="640"/>
      <c r="F7" s="642" t="s">
        <v>270</v>
      </c>
      <c r="G7" s="643" t="s">
        <v>271</v>
      </c>
      <c r="H7" s="644" t="s">
        <v>272</v>
      </c>
      <c r="I7" s="644" t="s">
        <v>273</v>
      </c>
      <c r="J7" s="644" t="s">
        <v>274</v>
      </c>
      <c r="K7" s="645" t="s">
        <v>275</v>
      </c>
      <c r="L7" s="646" t="s">
        <v>276</v>
      </c>
      <c r="N7" s="640"/>
    </row>
    <row r="8" spans="1:24" ht="18" thickBot="1" thickTop="1">
      <c r="A8" s="647">
        <v>1</v>
      </c>
      <c r="B8" s="648" t="s">
        <v>199</v>
      </c>
      <c r="C8" s="649" t="s">
        <v>210</v>
      </c>
      <c r="D8" s="630"/>
      <c r="E8" s="630"/>
      <c r="F8" s="709">
        <f>SUM(G8:K8)</f>
        <v>480</v>
      </c>
      <c r="G8" s="1136">
        <v>17</v>
      </c>
      <c r="H8" s="1137" t="s">
        <v>397</v>
      </c>
      <c r="I8" s="1137">
        <v>463</v>
      </c>
      <c r="J8" s="1137">
        <f>'[10]дов'!J8</f>
        <v>0</v>
      </c>
      <c r="K8" s="1138"/>
      <c r="L8" s="1139">
        <v>1098.4</v>
      </c>
      <c r="N8" s="630"/>
      <c r="O8" s="626"/>
      <c r="P8" s="626"/>
      <c r="Q8" s="626"/>
      <c r="R8" s="626"/>
      <c r="S8" s="626"/>
      <c r="T8" s="626"/>
      <c r="U8" s="626"/>
      <c r="V8" s="626"/>
      <c r="W8" s="626"/>
      <c r="X8" s="626"/>
    </row>
    <row r="9" spans="1:24" ht="16.5">
      <c r="A9" s="654">
        <v>2</v>
      </c>
      <c r="B9" s="655" t="s">
        <v>211</v>
      </c>
      <c r="C9" s="656" t="s">
        <v>212</v>
      </c>
      <c r="D9" s="630"/>
      <c r="E9" s="630"/>
      <c r="F9" s="650">
        <f aca="true" t="shared" si="0" ref="F9:F17">SUM(G9:K9)</f>
        <v>11564</v>
      </c>
      <c r="G9" s="1152">
        <v>921</v>
      </c>
      <c r="H9" s="1153">
        <v>1032</v>
      </c>
      <c r="I9" s="1153">
        <v>9101</v>
      </c>
      <c r="J9" s="1153">
        <v>510</v>
      </c>
      <c r="K9" s="1154"/>
      <c r="L9" s="917">
        <f>к!G33</f>
        <v>27351.800000000003</v>
      </c>
      <c r="N9" s="630"/>
      <c r="O9" s="626"/>
      <c r="P9" s="626"/>
      <c r="Q9" s="626"/>
      <c r="R9" s="626"/>
      <c r="S9" s="626"/>
      <c r="T9" s="626"/>
      <c r="U9" s="626"/>
      <c r="V9" s="626"/>
      <c r="W9" s="626"/>
      <c r="X9" s="626"/>
    </row>
    <row r="10" spans="1:24" ht="16.5">
      <c r="A10" s="654"/>
      <c r="B10" s="655" t="s">
        <v>213</v>
      </c>
      <c r="C10" s="656" t="s">
        <v>214</v>
      </c>
      <c r="D10" s="630"/>
      <c r="E10" s="630"/>
      <c r="F10" s="657">
        <f t="shared" si="0"/>
        <v>0</v>
      </c>
      <c r="G10" s="1155"/>
      <c r="H10" s="1156"/>
      <c r="I10" s="1156"/>
      <c r="J10" s="1156"/>
      <c r="K10" s="1157"/>
      <c r="L10" s="1158"/>
      <c r="N10" s="630"/>
      <c r="O10" s="626"/>
      <c r="P10" s="626"/>
      <c r="Q10" s="626"/>
      <c r="R10" s="626"/>
      <c r="S10" s="626"/>
      <c r="T10" s="626"/>
      <c r="U10" s="626"/>
      <c r="V10" s="626"/>
      <c r="W10" s="626"/>
      <c r="X10" s="626"/>
    </row>
    <row r="11" spans="1:24" ht="16.5">
      <c r="A11" s="654">
        <v>3</v>
      </c>
      <c r="B11" s="655" t="s">
        <v>200</v>
      </c>
      <c r="C11" s="656" t="s">
        <v>215</v>
      </c>
      <c r="D11" s="630"/>
      <c r="E11" s="630"/>
      <c r="F11" s="657">
        <f t="shared" si="0"/>
        <v>0</v>
      </c>
      <c r="G11" s="1155"/>
      <c r="H11" s="1156"/>
      <c r="I11" s="1156"/>
      <c r="J11" s="1156"/>
      <c r="K11" s="1157"/>
      <c r="L11" s="1158"/>
      <c r="N11" s="630"/>
      <c r="O11" s="626"/>
      <c r="P11" s="626"/>
      <c r="Q11" s="626"/>
      <c r="R11" s="626"/>
      <c r="S11" s="626"/>
      <c r="T11" s="626"/>
      <c r="U11" s="626"/>
      <c r="V11" s="626"/>
      <c r="W11" s="626"/>
      <c r="X11" s="626"/>
    </row>
    <row r="12" spans="1:24" ht="16.5">
      <c r="A12" s="654">
        <v>4</v>
      </c>
      <c r="B12" s="655" t="s">
        <v>216</v>
      </c>
      <c r="C12" s="656" t="s">
        <v>217</v>
      </c>
      <c r="D12" s="630"/>
      <c r="E12" s="630"/>
      <c r="F12" s="657">
        <f t="shared" si="0"/>
        <v>0</v>
      </c>
      <c r="G12" s="1155"/>
      <c r="H12" s="1156"/>
      <c r="I12" s="1156"/>
      <c r="J12" s="1156"/>
      <c r="K12" s="1157"/>
      <c r="L12" s="1158"/>
      <c r="N12" s="630"/>
      <c r="O12" s="626"/>
      <c r="P12" s="626"/>
      <c r="Q12" s="626"/>
      <c r="R12" s="626"/>
      <c r="S12" s="626"/>
      <c r="T12" s="626"/>
      <c r="U12" s="626"/>
      <c r="V12" s="626"/>
      <c r="W12" s="626"/>
      <c r="X12" s="626"/>
    </row>
    <row r="13" spans="1:24" ht="16.5">
      <c r="A13" s="1235">
        <v>5</v>
      </c>
      <c r="B13" s="655" t="s">
        <v>218</v>
      </c>
      <c r="C13" s="656" t="s">
        <v>219</v>
      </c>
      <c r="D13" s="630"/>
      <c r="E13" s="630"/>
      <c r="F13" s="689">
        <f t="shared" si="0"/>
        <v>0</v>
      </c>
      <c r="G13" s="690"/>
      <c r="H13" s="691"/>
      <c r="I13" s="691"/>
      <c r="J13" s="691"/>
      <c r="K13" s="692"/>
      <c r="L13" s="918"/>
      <c r="N13" s="630"/>
      <c r="O13" s="626"/>
      <c r="P13" s="626"/>
      <c r="Q13" s="626"/>
      <c r="R13" s="626"/>
      <c r="S13" s="626"/>
      <c r="T13" s="626"/>
      <c r="U13" s="626"/>
      <c r="V13" s="626"/>
      <c r="W13" s="626"/>
      <c r="X13" s="626"/>
    </row>
    <row r="14" spans="1:24" ht="16.5">
      <c r="A14" s="1235"/>
      <c r="B14" s="658" t="s">
        <v>220</v>
      </c>
      <c r="C14" s="656" t="s">
        <v>221</v>
      </c>
      <c r="D14" s="630"/>
      <c r="E14" s="630"/>
      <c r="F14" s="657">
        <f t="shared" si="0"/>
        <v>9484</v>
      </c>
      <c r="G14" s="1155">
        <v>155</v>
      </c>
      <c r="H14" s="1156">
        <v>548</v>
      </c>
      <c r="I14" s="1156">
        <v>8271</v>
      </c>
      <c r="J14" s="1156">
        <v>510</v>
      </c>
      <c r="K14" s="1157"/>
      <c r="L14" s="1158">
        <v>22432.1</v>
      </c>
      <c r="N14" s="630"/>
      <c r="O14" s="626"/>
      <c r="P14" s="626"/>
      <c r="Q14" s="626"/>
      <c r="R14" s="626"/>
      <c r="S14" s="626"/>
      <c r="T14" s="626"/>
      <c r="U14" s="626"/>
      <c r="V14" s="626"/>
      <c r="W14" s="626"/>
      <c r="X14" s="626"/>
    </row>
    <row r="15" spans="1:24" ht="16.5">
      <c r="A15" s="1235"/>
      <c r="B15" s="658" t="s">
        <v>222</v>
      </c>
      <c r="C15" s="656" t="s">
        <v>223</v>
      </c>
      <c r="D15" s="630"/>
      <c r="E15" s="630"/>
      <c r="F15" s="689">
        <f t="shared" si="0"/>
        <v>0</v>
      </c>
      <c r="G15" s="690" t="s">
        <v>201</v>
      </c>
      <c r="H15" s="691" t="s">
        <v>201</v>
      </c>
      <c r="I15" s="691" t="s">
        <v>201</v>
      </c>
      <c r="J15" s="691" t="s">
        <v>201</v>
      </c>
      <c r="K15" s="692" t="s">
        <v>201</v>
      </c>
      <c r="L15" s="1158">
        <v>4725.9</v>
      </c>
      <c r="N15" s="630"/>
      <c r="O15" s="626"/>
      <c r="P15" s="626"/>
      <c r="Q15" s="626"/>
      <c r="R15" s="626"/>
      <c r="S15" s="626"/>
      <c r="T15" s="626"/>
      <c r="U15" s="626"/>
      <c r="V15" s="626"/>
      <c r="W15" s="626"/>
      <c r="X15" s="626"/>
    </row>
    <row r="16" spans="1:24" ht="16.5">
      <c r="A16" s="654">
        <v>6</v>
      </c>
      <c r="B16" s="655" t="s">
        <v>202</v>
      </c>
      <c r="C16" s="656" t="s">
        <v>224</v>
      </c>
      <c r="D16" s="630"/>
      <c r="E16" s="630"/>
      <c r="F16" s="657">
        <f t="shared" si="0"/>
        <v>1913</v>
      </c>
      <c r="G16" s="1155">
        <v>499</v>
      </c>
      <c r="H16" s="1156">
        <v>264</v>
      </c>
      <c r="I16" s="1156">
        <v>1150</v>
      </c>
      <c r="J16" s="1156"/>
      <c r="K16" s="1157"/>
      <c r="L16" s="916">
        <f>(L9/F9)*F16</f>
        <v>4524.731355932204</v>
      </c>
      <c r="N16" s="630"/>
      <c r="O16" s="626"/>
      <c r="P16" s="626"/>
      <c r="Q16" s="626"/>
      <c r="R16" s="626"/>
      <c r="S16" s="626"/>
      <c r="T16" s="626"/>
      <c r="U16" s="626"/>
      <c r="V16" s="626"/>
      <c r="W16" s="626"/>
      <c r="X16" s="626"/>
    </row>
    <row r="17" spans="1:14" s="660" customFormat="1" ht="16.5">
      <c r="A17" s="654">
        <v>7</v>
      </c>
      <c r="B17" s="655" t="s">
        <v>203</v>
      </c>
      <c r="C17" s="656" t="s">
        <v>225</v>
      </c>
      <c r="D17" s="659"/>
      <c r="E17" s="659"/>
      <c r="F17" s="657">
        <f t="shared" si="0"/>
        <v>0</v>
      </c>
      <c r="G17" s="1155"/>
      <c r="H17" s="1156"/>
      <c r="I17" s="1156"/>
      <c r="J17" s="1156"/>
      <c r="K17" s="1157"/>
      <c r="L17" s="1158"/>
      <c r="N17" s="659"/>
    </row>
    <row r="18" spans="1:24" ht="17.25" thickBot="1">
      <c r="A18" s="654">
        <v>8</v>
      </c>
      <c r="B18" s="655" t="s">
        <v>226</v>
      </c>
      <c r="C18" s="656" t="s">
        <v>227</v>
      </c>
      <c r="D18" s="630"/>
      <c r="E18" s="630"/>
      <c r="F18" s="694">
        <f>SUM(G18:K18)</f>
        <v>668</v>
      </c>
      <c r="G18" s="1159">
        <v>284</v>
      </c>
      <c r="H18" s="1160">
        <v>241</v>
      </c>
      <c r="I18" s="1160">
        <v>143</v>
      </c>
      <c r="J18" s="1160"/>
      <c r="K18" s="1161"/>
      <c r="L18" s="1163">
        <v>1493.4</v>
      </c>
      <c r="N18" s="630"/>
      <c r="O18" s="626"/>
      <c r="P18" s="626"/>
      <c r="Q18" s="626"/>
      <c r="R18" s="626"/>
      <c r="S18" s="626"/>
      <c r="T18" s="626"/>
      <c r="U18" s="626"/>
      <c r="V18" s="626"/>
      <c r="W18" s="626"/>
      <c r="X18" s="626"/>
    </row>
    <row r="19" spans="1:24" ht="17.25" thickBot="1">
      <c r="A19" s="654">
        <v>9</v>
      </c>
      <c r="B19" s="655" t="s">
        <v>228</v>
      </c>
      <c r="C19" s="656" t="s">
        <v>229</v>
      </c>
      <c r="D19" s="661"/>
      <c r="E19" s="662"/>
      <c r="F19" s="695" t="e">
        <f>SUM(G19:K19)</f>
        <v>#VALUE!</v>
      </c>
      <c r="G19" s="696">
        <f aca="true" t="shared" si="1" ref="G19:L19">G8+G9+G11+G12-G14-G16-G17-G18</f>
        <v>0</v>
      </c>
      <c r="H19" s="697" t="e">
        <f t="shared" si="1"/>
        <v>#VALUE!</v>
      </c>
      <c r="I19" s="697">
        <f t="shared" si="1"/>
        <v>0</v>
      </c>
      <c r="J19" s="697">
        <f t="shared" si="1"/>
        <v>0</v>
      </c>
      <c r="K19" s="698">
        <f t="shared" si="1"/>
        <v>0</v>
      </c>
      <c r="L19" s="919">
        <f t="shared" si="1"/>
        <v>-0.03135593219803923</v>
      </c>
      <c r="N19" s="630"/>
      <c r="O19" s="626"/>
      <c r="P19" s="626"/>
      <c r="Q19" s="626"/>
      <c r="R19" s="626"/>
      <c r="S19" s="626"/>
      <c r="T19" s="626"/>
      <c r="U19" s="626"/>
      <c r="V19" s="626"/>
      <c r="W19" s="626"/>
      <c r="X19" s="626"/>
    </row>
    <row r="20" spans="1:24" ht="16.5">
      <c r="A20" s="654">
        <v>10</v>
      </c>
      <c r="B20" s="655" t="s">
        <v>230</v>
      </c>
      <c r="C20" s="656" t="s">
        <v>231</v>
      </c>
      <c r="D20" s="663"/>
      <c r="E20" s="625"/>
      <c r="F20" s="650">
        <f>SUM(G20:K20)</f>
        <v>51</v>
      </c>
      <c r="G20" s="1152">
        <f>'[7]дов'!$G20</f>
        <v>0</v>
      </c>
      <c r="H20" s="1153">
        <f>'[7]дов'!$H20</f>
        <v>0</v>
      </c>
      <c r="I20" s="1153">
        <f>'[7]дов'!$I20</f>
        <v>0</v>
      </c>
      <c r="J20" s="1153">
        <v>51</v>
      </c>
      <c r="K20" s="1154">
        <f>'[7]дов'!$K20</f>
        <v>0</v>
      </c>
      <c r="L20" s="1162"/>
      <c r="N20" s="630"/>
      <c r="O20" s="626"/>
      <c r="P20" s="626"/>
      <c r="Q20" s="626"/>
      <c r="R20" s="626"/>
      <c r="S20" s="626"/>
      <c r="T20" s="626"/>
      <c r="U20" s="626"/>
      <c r="V20" s="626"/>
      <c r="W20" s="626"/>
      <c r="X20" s="626"/>
    </row>
    <row r="21" spans="1:24" ht="16.5">
      <c r="A21" s="664"/>
      <c r="B21" s="665"/>
      <c r="C21" s="666"/>
      <c r="D21" s="626"/>
      <c r="E21" s="626"/>
      <c r="F21" s="667"/>
      <c r="G21" s="667"/>
      <c r="H21" s="667"/>
      <c r="I21" s="667"/>
      <c r="J21" s="667"/>
      <c r="K21" s="667"/>
      <c r="L21" s="667"/>
      <c r="N21" s="632"/>
      <c r="O21" s="632"/>
      <c r="P21" s="632"/>
      <c r="Q21" s="632"/>
      <c r="R21" s="632"/>
      <c r="S21" s="632"/>
      <c r="T21" s="632"/>
      <c r="U21" s="632"/>
      <c r="V21" s="632"/>
      <c r="W21" s="632"/>
      <c r="X21" s="632"/>
    </row>
    <row r="22" spans="1:24" ht="16.5">
      <c r="A22" s="668" t="s">
        <v>232</v>
      </c>
      <c r="B22" s="669"/>
      <c r="C22" s="670"/>
      <c r="D22" s="626"/>
      <c r="E22" s="626"/>
      <c r="F22" s="671"/>
      <c r="G22" s="671"/>
      <c r="H22" s="671"/>
      <c r="I22" s="671"/>
      <c r="J22" s="671"/>
      <c r="K22" s="671"/>
      <c r="L22" s="671"/>
      <c r="N22" s="632"/>
      <c r="O22" s="632"/>
      <c r="P22" s="632"/>
      <c r="Q22" s="632"/>
      <c r="R22" s="632"/>
      <c r="S22" s="632"/>
      <c r="T22" s="632"/>
      <c r="U22" s="632"/>
      <c r="V22" s="632"/>
      <c r="W22" s="632"/>
      <c r="X22" s="632"/>
    </row>
    <row r="23" spans="1:24" ht="18.75">
      <c r="A23" s="672" t="s">
        <v>233</v>
      </c>
      <c r="B23" s="673"/>
      <c r="C23" s="674"/>
      <c r="D23" s="626"/>
      <c r="E23" s="626"/>
      <c r="F23" s="675"/>
      <c r="G23" s="675"/>
      <c r="H23" s="675"/>
      <c r="I23" s="675"/>
      <c r="J23" s="675"/>
      <c r="K23" s="675"/>
      <c r="L23" s="675"/>
      <c r="N23" s="632"/>
      <c r="O23" s="632"/>
      <c r="P23" s="632"/>
      <c r="Q23" s="632"/>
      <c r="R23" s="632"/>
      <c r="S23" s="632"/>
      <c r="T23" s="632"/>
      <c r="U23" s="632"/>
      <c r="V23" s="632"/>
      <c r="W23" s="632"/>
      <c r="X23" s="632"/>
    </row>
    <row r="24" spans="1:24" ht="16.5">
      <c r="A24" s="676"/>
      <c r="B24" s="677"/>
      <c r="C24" s="678"/>
      <c r="D24" s="626"/>
      <c r="E24" s="626"/>
      <c r="F24" s="679"/>
      <c r="G24" s="679"/>
      <c r="H24" s="679"/>
      <c r="I24" s="679"/>
      <c r="J24" s="679"/>
      <c r="K24" s="679"/>
      <c r="L24" s="680"/>
      <c r="N24" s="632"/>
      <c r="O24" s="632"/>
      <c r="P24" s="632"/>
      <c r="Q24" s="632"/>
      <c r="R24" s="632"/>
      <c r="S24" s="632"/>
      <c r="T24" s="632"/>
      <c r="U24" s="632"/>
      <c r="V24" s="632"/>
      <c r="W24" s="632"/>
      <c r="X24" s="632"/>
    </row>
    <row r="25" spans="1:24" ht="16.5" customHeight="1" thickBot="1">
      <c r="A25" s="1232" t="s">
        <v>206</v>
      </c>
      <c r="B25" s="1233"/>
      <c r="C25" s="1234" t="s">
        <v>207</v>
      </c>
      <c r="D25" s="630"/>
      <c r="E25" s="630"/>
      <c r="F25" s="1236" t="s">
        <v>263</v>
      </c>
      <c r="G25" s="1237"/>
      <c r="H25" s="1237"/>
      <c r="I25" s="1237"/>
      <c r="J25" s="1237"/>
      <c r="K25" s="1238"/>
      <c r="L25" s="1231" t="s">
        <v>264</v>
      </c>
      <c r="M25" s="621"/>
      <c r="N25" s="681"/>
      <c r="O25" s="682"/>
      <c r="P25" s="682"/>
      <c r="Q25" s="682"/>
      <c r="R25" s="682"/>
      <c r="S25" s="682"/>
      <c r="T25" s="682"/>
      <c r="U25" s="626"/>
      <c r="V25" s="626"/>
      <c r="W25" s="626"/>
      <c r="X25" s="626"/>
    </row>
    <row r="26" spans="1:24" ht="16.5" customHeight="1">
      <c r="A26" s="1232"/>
      <c r="B26" s="1233"/>
      <c r="C26" s="1234"/>
      <c r="D26" s="630"/>
      <c r="E26" s="630"/>
      <c r="F26" s="1242" t="s">
        <v>265</v>
      </c>
      <c r="G26" s="1239" t="s">
        <v>266</v>
      </c>
      <c r="H26" s="1240"/>
      <c r="I26" s="1240"/>
      <c r="J26" s="1240"/>
      <c r="K26" s="1241"/>
      <c r="L26" s="1231"/>
      <c r="N26" s="630"/>
      <c r="O26" s="626"/>
      <c r="P26" s="626"/>
      <c r="Q26" s="626"/>
      <c r="R26" s="626"/>
      <c r="S26" s="626"/>
      <c r="T26" s="626"/>
      <c r="U26" s="626"/>
      <c r="V26" s="626"/>
      <c r="W26" s="626"/>
      <c r="X26" s="626"/>
    </row>
    <row r="27" spans="1:24" ht="55.5">
      <c r="A27" s="1232"/>
      <c r="B27" s="1233"/>
      <c r="C27" s="1234"/>
      <c r="D27" s="630"/>
      <c r="E27" s="630"/>
      <c r="F27" s="1243"/>
      <c r="G27" s="634" t="s">
        <v>267</v>
      </c>
      <c r="H27" s="635" t="s">
        <v>268</v>
      </c>
      <c r="I27" s="635" t="s">
        <v>197</v>
      </c>
      <c r="J27" s="635" t="s">
        <v>269</v>
      </c>
      <c r="K27" s="636" t="s">
        <v>198</v>
      </c>
      <c r="L27" s="1231"/>
      <c r="N27" s="630"/>
      <c r="O27" s="626"/>
      <c r="P27" s="626"/>
      <c r="Q27" s="626"/>
      <c r="R27" s="626"/>
      <c r="S27" s="626"/>
      <c r="T27" s="626"/>
      <c r="U27" s="626"/>
      <c r="V27" s="626"/>
      <c r="W27" s="626"/>
      <c r="X27" s="626"/>
    </row>
    <row r="28" spans="1:24" ht="17.25" thickBot="1">
      <c r="A28" s="637"/>
      <c r="B28" s="638" t="s">
        <v>208</v>
      </c>
      <c r="C28" s="639" t="s">
        <v>209</v>
      </c>
      <c r="D28" s="630"/>
      <c r="E28" s="630"/>
      <c r="F28" s="642" t="s">
        <v>270</v>
      </c>
      <c r="G28" s="643" t="s">
        <v>271</v>
      </c>
      <c r="H28" s="644" t="s">
        <v>272</v>
      </c>
      <c r="I28" s="644" t="s">
        <v>273</v>
      </c>
      <c r="J28" s="644" t="s">
        <v>274</v>
      </c>
      <c r="K28" s="645" t="s">
        <v>275</v>
      </c>
      <c r="L28" s="646" t="s">
        <v>276</v>
      </c>
      <c r="N28" s="630"/>
      <c r="O28" s="626"/>
      <c r="P28" s="626"/>
      <c r="Q28" s="626"/>
      <c r="R28" s="626"/>
      <c r="S28" s="626"/>
      <c r="T28" s="626"/>
      <c r="U28" s="626"/>
      <c r="V28" s="626"/>
      <c r="W28" s="626"/>
      <c r="X28" s="626"/>
    </row>
    <row r="29" spans="1:24" ht="18" thickBot="1" thickTop="1">
      <c r="A29" s="683">
        <v>1</v>
      </c>
      <c r="B29" s="684" t="s">
        <v>199</v>
      </c>
      <c r="C29" s="685" t="s">
        <v>234</v>
      </c>
      <c r="D29" s="630"/>
      <c r="E29" s="630"/>
      <c r="F29" s="709">
        <f>SUM(G29:K29)</f>
        <v>1085</v>
      </c>
      <c r="G29" s="1136">
        <v>563</v>
      </c>
      <c r="H29" s="1137">
        <v>323</v>
      </c>
      <c r="I29" s="1137">
        <v>199</v>
      </c>
      <c r="J29" s="1137">
        <f>'[10]дов'!J29</f>
        <v>0</v>
      </c>
      <c r="K29" s="1138">
        <f>'[10]дов'!K29</f>
        <v>0</v>
      </c>
      <c r="L29" s="1139">
        <v>497.4</v>
      </c>
      <c r="N29" s="630"/>
      <c r="O29" s="626"/>
      <c r="P29" s="626"/>
      <c r="Q29" s="626"/>
      <c r="R29" s="626"/>
      <c r="S29" s="626"/>
      <c r="T29" s="626"/>
      <c r="U29" s="626"/>
      <c r="V29" s="626"/>
      <c r="W29" s="626"/>
      <c r="X29" s="626"/>
    </row>
    <row r="30" spans="1:24" ht="16.5">
      <c r="A30" s="686">
        <v>2</v>
      </c>
      <c r="B30" s="687" t="s">
        <v>211</v>
      </c>
      <c r="C30" s="688" t="s">
        <v>235</v>
      </c>
      <c r="D30" s="630"/>
      <c r="E30" s="630"/>
      <c r="F30" s="650">
        <f aca="true" t="shared" si="2" ref="F30:F41">SUM(G30:K30)</f>
        <v>40498</v>
      </c>
      <c r="G30" s="1152">
        <v>20739</v>
      </c>
      <c r="H30" s="1153">
        <v>7397</v>
      </c>
      <c r="I30" s="1153">
        <v>12362</v>
      </c>
      <c r="J30" s="1153"/>
      <c r="K30" s="1154"/>
      <c r="L30" s="917">
        <f>к!H33-к!H31</f>
        <v>23942.5</v>
      </c>
      <c r="N30" s="630"/>
      <c r="O30" s="626"/>
      <c r="P30" s="626"/>
      <c r="Q30" s="626"/>
      <c r="R30" s="626"/>
      <c r="S30" s="626"/>
      <c r="T30" s="626"/>
      <c r="U30" s="626"/>
      <c r="V30" s="626"/>
      <c r="W30" s="626"/>
      <c r="X30" s="626"/>
    </row>
    <row r="31" spans="1:24" ht="16.5">
      <c r="A31" s="686"/>
      <c r="B31" s="687" t="s">
        <v>213</v>
      </c>
      <c r="C31" s="688" t="s">
        <v>236</v>
      </c>
      <c r="D31" s="630"/>
      <c r="E31" s="630"/>
      <c r="F31" s="657">
        <f t="shared" si="2"/>
        <v>0</v>
      </c>
      <c r="G31" s="1155"/>
      <c r="H31" s="1156"/>
      <c r="I31" s="1156"/>
      <c r="J31" s="1156"/>
      <c r="K31" s="1157"/>
      <c r="L31" s="1158"/>
      <c r="N31" s="630"/>
      <c r="O31" s="626"/>
      <c r="P31" s="626"/>
      <c r="Q31" s="626"/>
      <c r="R31" s="626"/>
      <c r="S31" s="626"/>
      <c r="T31" s="626"/>
      <c r="U31" s="626"/>
      <c r="V31" s="626"/>
      <c r="W31" s="626"/>
      <c r="X31" s="626"/>
    </row>
    <row r="32" spans="1:24" ht="16.5">
      <c r="A32" s="686">
        <v>3</v>
      </c>
      <c r="B32" s="687" t="s">
        <v>200</v>
      </c>
      <c r="C32" s="688" t="s">
        <v>237</v>
      </c>
      <c r="D32" s="630"/>
      <c r="E32" s="630"/>
      <c r="F32" s="657">
        <f t="shared" si="2"/>
        <v>0</v>
      </c>
      <c r="G32" s="1155"/>
      <c r="H32" s="1156"/>
      <c r="I32" s="1156"/>
      <c r="J32" s="1156"/>
      <c r="K32" s="1157"/>
      <c r="L32" s="1158"/>
      <c r="N32" s="630"/>
      <c r="O32" s="626"/>
      <c r="P32" s="626"/>
      <c r="Q32" s="626"/>
      <c r="R32" s="626"/>
      <c r="S32" s="626"/>
      <c r="T32" s="626"/>
      <c r="U32" s="626"/>
      <c r="V32" s="626"/>
      <c r="W32" s="626"/>
      <c r="X32" s="626"/>
    </row>
    <row r="33" spans="1:24" ht="16.5">
      <c r="A33" s="686">
        <v>4</v>
      </c>
      <c r="B33" s="687" t="s">
        <v>216</v>
      </c>
      <c r="C33" s="688" t="s">
        <v>238</v>
      </c>
      <c r="D33" s="630"/>
      <c r="E33" s="630"/>
      <c r="F33" s="657">
        <f t="shared" si="2"/>
        <v>0</v>
      </c>
      <c r="G33" s="1155"/>
      <c r="H33" s="1156"/>
      <c r="I33" s="1156"/>
      <c r="J33" s="1156"/>
      <c r="K33" s="1157"/>
      <c r="L33" s="1158"/>
      <c r="N33" s="630"/>
      <c r="O33" s="626"/>
      <c r="P33" s="626"/>
      <c r="Q33" s="626"/>
      <c r="R33" s="626"/>
      <c r="S33" s="626"/>
      <c r="T33" s="626"/>
      <c r="U33" s="626"/>
      <c r="V33" s="626"/>
      <c r="W33" s="626"/>
      <c r="X33" s="626"/>
    </row>
    <row r="34" spans="1:24" ht="16.5">
      <c r="A34" s="1244">
        <v>5</v>
      </c>
      <c r="B34" s="687" t="s">
        <v>218</v>
      </c>
      <c r="C34" s="688" t="s">
        <v>239</v>
      </c>
      <c r="D34" s="630"/>
      <c r="E34" s="630"/>
      <c r="F34" s="689">
        <f t="shared" si="2"/>
        <v>0</v>
      </c>
      <c r="G34" s="690"/>
      <c r="H34" s="691"/>
      <c r="I34" s="691"/>
      <c r="J34" s="691"/>
      <c r="K34" s="692"/>
      <c r="L34" s="918"/>
      <c r="N34" s="630"/>
      <c r="O34" s="626"/>
      <c r="P34" s="626"/>
      <c r="Q34" s="626"/>
      <c r="R34" s="626"/>
      <c r="S34" s="626"/>
      <c r="T34" s="626"/>
      <c r="U34" s="626"/>
      <c r="V34" s="626"/>
      <c r="W34" s="626"/>
      <c r="X34" s="626"/>
    </row>
    <row r="35" spans="1:24" ht="16.5">
      <c r="A35" s="1244"/>
      <c r="B35" s="693" t="s">
        <v>220</v>
      </c>
      <c r="C35" s="688" t="s">
        <v>240</v>
      </c>
      <c r="D35" s="630"/>
      <c r="E35" s="630"/>
      <c r="F35" s="657">
        <f t="shared" si="2"/>
        <v>1655</v>
      </c>
      <c r="G35" s="1155">
        <f>'[7]дов'!$G35</f>
        <v>0</v>
      </c>
      <c r="H35" s="1156"/>
      <c r="I35" s="1156">
        <v>1655</v>
      </c>
      <c r="J35" s="1156">
        <f>'[7]дов'!$J35</f>
        <v>0</v>
      </c>
      <c r="K35" s="1157">
        <f>'[7]дов'!$K35</f>
        <v>0</v>
      </c>
      <c r="L35" s="1158">
        <v>846.7</v>
      </c>
      <c r="N35" s="630"/>
      <c r="O35" s="626"/>
      <c r="P35" s="626"/>
      <c r="Q35" s="626"/>
      <c r="R35" s="626"/>
      <c r="S35" s="626"/>
      <c r="T35" s="626"/>
      <c r="U35" s="626"/>
      <c r="V35" s="626"/>
      <c r="W35" s="626"/>
      <c r="X35" s="626"/>
    </row>
    <row r="36" spans="1:24" ht="16.5">
      <c r="A36" s="1244"/>
      <c r="B36" s="693" t="s">
        <v>241</v>
      </c>
      <c r="C36" s="688" t="s">
        <v>242</v>
      </c>
      <c r="D36" s="661"/>
      <c r="E36" s="661"/>
      <c r="F36" s="689">
        <f t="shared" si="2"/>
        <v>0</v>
      </c>
      <c r="G36" s="690" t="s">
        <v>201</v>
      </c>
      <c r="H36" s="691" t="s">
        <v>201</v>
      </c>
      <c r="I36" s="691" t="s">
        <v>201</v>
      </c>
      <c r="J36" s="691" t="s">
        <v>201</v>
      </c>
      <c r="K36" s="692" t="s">
        <v>201</v>
      </c>
      <c r="L36" s="1158">
        <v>986.5</v>
      </c>
      <c r="N36" s="630"/>
      <c r="O36" s="626"/>
      <c r="P36" s="626"/>
      <c r="Q36" s="626"/>
      <c r="R36" s="626"/>
      <c r="S36" s="626"/>
      <c r="T36" s="626"/>
      <c r="U36" s="626"/>
      <c r="V36" s="626"/>
      <c r="W36" s="626"/>
      <c r="X36" s="626"/>
    </row>
    <row r="37" spans="1:24" ht="16.5">
      <c r="A37" s="686">
        <v>6</v>
      </c>
      <c r="B37" s="687" t="s">
        <v>202</v>
      </c>
      <c r="C37" s="688" t="s">
        <v>243</v>
      </c>
      <c r="D37" s="630"/>
      <c r="E37" s="630"/>
      <c r="F37" s="657">
        <f t="shared" si="2"/>
        <v>39773</v>
      </c>
      <c r="G37" s="1155">
        <v>21302</v>
      </c>
      <c r="H37" s="1156">
        <v>7720</v>
      </c>
      <c r="I37" s="1156">
        <v>10751</v>
      </c>
      <c r="J37" s="1156"/>
      <c r="K37" s="1157"/>
      <c r="L37" s="916">
        <f>(L30/F30)*F37</f>
        <v>23513.878524865428</v>
      </c>
      <c r="N37" s="630"/>
      <c r="O37" s="626"/>
      <c r="P37" s="626"/>
      <c r="Q37" s="626"/>
      <c r="R37" s="626"/>
      <c r="S37" s="626"/>
      <c r="T37" s="626"/>
      <c r="U37" s="626"/>
      <c r="V37" s="626"/>
      <c r="W37" s="626"/>
      <c r="X37" s="626"/>
    </row>
    <row r="38" spans="1:24" ht="16.5">
      <c r="A38" s="686">
        <v>7</v>
      </c>
      <c r="B38" s="687" t="s">
        <v>203</v>
      </c>
      <c r="C38" s="688" t="s">
        <v>244</v>
      </c>
      <c r="D38" s="663"/>
      <c r="E38" s="663"/>
      <c r="F38" s="657">
        <f t="shared" si="2"/>
        <v>0</v>
      </c>
      <c r="G38" s="1155"/>
      <c r="H38" s="1156"/>
      <c r="I38" s="1156"/>
      <c r="J38" s="1156"/>
      <c r="K38" s="1157"/>
      <c r="L38" s="1158"/>
      <c r="N38" s="630"/>
      <c r="O38" s="626"/>
      <c r="P38" s="626"/>
      <c r="Q38" s="626"/>
      <c r="R38" s="626"/>
      <c r="S38" s="626"/>
      <c r="T38" s="626"/>
      <c r="U38" s="626"/>
      <c r="V38" s="626"/>
      <c r="W38" s="626"/>
      <c r="X38" s="626"/>
    </row>
    <row r="39" spans="1:24" ht="17.25" thickBot="1">
      <c r="A39" s="686">
        <v>8</v>
      </c>
      <c r="B39" s="687" t="s">
        <v>226</v>
      </c>
      <c r="C39" s="688" t="s">
        <v>245</v>
      </c>
      <c r="D39" s="630"/>
      <c r="E39" s="630"/>
      <c r="F39" s="694">
        <f t="shared" si="2"/>
        <v>155</v>
      </c>
      <c r="G39" s="1159"/>
      <c r="H39" s="1160"/>
      <c r="I39" s="1160">
        <v>155</v>
      </c>
      <c r="J39" s="1160"/>
      <c r="K39" s="1161"/>
      <c r="L39" s="1163">
        <v>79.3</v>
      </c>
      <c r="N39" s="631"/>
      <c r="O39" s="632"/>
      <c r="P39" s="632"/>
      <c r="Q39" s="632"/>
      <c r="R39" s="632"/>
      <c r="S39" s="632"/>
      <c r="T39" s="632"/>
      <c r="U39" s="632"/>
      <c r="V39" s="632"/>
      <c r="W39" s="632"/>
      <c r="X39" s="632"/>
    </row>
    <row r="40" spans="1:24" ht="17.25" thickBot="1">
      <c r="A40" s="686">
        <v>9</v>
      </c>
      <c r="B40" s="687" t="s">
        <v>228</v>
      </c>
      <c r="C40" s="688" t="s">
        <v>246</v>
      </c>
      <c r="D40" s="630"/>
      <c r="E40" s="630"/>
      <c r="F40" s="695">
        <f t="shared" si="2"/>
        <v>0</v>
      </c>
      <c r="G40" s="696">
        <f>G29+G30+G32+G33-G35-G37-G38-G39</f>
        <v>0</v>
      </c>
      <c r="H40" s="697">
        <f>H29+H30+H32+H33-H35-H37-H38-H39</f>
        <v>0</v>
      </c>
      <c r="I40" s="697">
        <f>I29+I30+I32+I33-I35-I37-I38-I39</f>
        <v>0</v>
      </c>
      <c r="J40" s="697">
        <f>J29+J30+J32+J33-J35-J37-J38-J39</f>
        <v>0</v>
      </c>
      <c r="K40" s="698">
        <f>K29+K30+K32+K33-K35-K37-K38-K39</f>
        <v>0</v>
      </c>
      <c r="L40" s="1206">
        <f>L29+L30-L35-L37</f>
        <v>79.32147513457312</v>
      </c>
      <c r="N40" s="631"/>
      <c r="O40" s="632"/>
      <c r="P40" s="632"/>
      <c r="Q40" s="632"/>
      <c r="R40" s="632"/>
      <c r="S40" s="632"/>
      <c r="T40" s="632"/>
      <c r="U40" s="632"/>
      <c r="V40" s="632"/>
      <c r="W40" s="632"/>
      <c r="X40" s="632"/>
    </row>
    <row r="41" spans="1:24" ht="16.5">
      <c r="A41" s="686">
        <v>10</v>
      </c>
      <c r="B41" s="687" t="s">
        <v>247</v>
      </c>
      <c r="C41" s="688" t="s">
        <v>248</v>
      </c>
      <c r="D41" s="630"/>
      <c r="E41" s="630"/>
      <c r="F41" s="650">
        <f t="shared" si="2"/>
        <v>0</v>
      </c>
      <c r="G41" s="1152">
        <f>'[7]дов'!$G41</f>
        <v>0</v>
      </c>
      <c r="H41" s="1153">
        <f>'[7]дов'!$H41</f>
        <v>0</v>
      </c>
      <c r="I41" s="1153">
        <f>'[7]дов'!$I41</f>
        <v>0</v>
      </c>
      <c r="J41" s="1153"/>
      <c r="K41" s="1154">
        <f>'[7]дов'!$K41</f>
        <v>0</v>
      </c>
      <c r="L41" s="1162"/>
      <c r="N41" s="631"/>
      <c r="O41" s="632"/>
      <c r="P41" s="632"/>
      <c r="Q41" s="632"/>
      <c r="R41" s="632"/>
      <c r="S41" s="632"/>
      <c r="T41" s="632"/>
      <c r="U41" s="632"/>
      <c r="V41" s="632"/>
      <c r="W41" s="632"/>
      <c r="X41" s="632"/>
    </row>
    <row r="42" spans="1:24" ht="16.5">
      <c r="A42" s="676"/>
      <c r="B42" s="677"/>
      <c r="C42" s="699"/>
      <c r="D42" s="626"/>
      <c r="E42" s="626"/>
      <c r="F42" s="679"/>
      <c r="G42" s="679"/>
      <c r="H42" s="679"/>
      <c r="I42" s="679"/>
      <c r="J42" s="679"/>
      <c r="K42" s="679"/>
      <c r="L42" s="680"/>
      <c r="N42" s="626"/>
      <c r="O42" s="626"/>
      <c r="P42" s="626"/>
      <c r="Q42" s="626"/>
      <c r="R42" s="626"/>
      <c r="S42" s="626"/>
      <c r="T42" s="626"/>
      <c r="U42" s="626"/>
      <c r="V42" s="626"/>
      <c r="W42" s="626"/>
      <c r="X42" s="626"/>
    </row>
    <row r="43" spans="1:24" ht="16.5">
      <c r="A43" s="668" t="s">
        <v>249</v>
      </c>
      <c r="B43" s="669"/>
      <c r="C43" s="670"/>
      <c r="D43" s="626"/>
      <c r="E43" s="626"/>
      <c r="F43" s="671"/>
      <c r="G43" s="671"/>
      <c r="H43" s="671"/>
      <c r="I43" s="671"/>
      <c r="J43" s="671"/>
      <c r="K43" s="671"/>
      <c r="L43" s="671"/>
      <c r="M43" s="621"/>
      <c r="N43" s="682"/>
      <c r="O43" s="682"/>
      <c r="P43" s="682"/>
      <c r="Q43" s="682"/>
      <c r="R43" s="682"/>
      <c r="S43" s="682"/>
      <c r="T43" s="682"/>
      <c r="U43" s="626"/>
      <c r="V43" s="626"/>
      <c r="W43" s="626"/>
      <c r="X43" s="626"/>
    </row>
    <row r="44" spans="1:24" ht="18.75">
      <c r="A44" s="700" t="s">
        <v>250</v>
      </c>
      <c r="B44" s="701"/>
      <c r="C44" s="702"/>
      <c r="D44" s="626"/>
      <c r="E44" s="626"/>
      <c r="F44" s="703"/>
      <c r="G44" s="703"/>
      <c r="H44" s="703"/>
      <c r="I44" s="703"/>
      <c r="J44" s="703"/>
      <c r="K44" s="703"/>
      <c r="L44" s="703"/>
      <c r="N44" s="626"/>
      <c r="O44" s="626"/>
      <c r="P44" s="626"/>
      <c r="Q44" s="626"/>
      <c r="R44" s="626"/>
      <c r="S44" s="626"/>
      <c r="T44" s="626"/>
      <c r="U44" s="626"/>
      <c r="V44" s="626"/>
      <c r="W44" s="626"/>
      <c r="X44" s="626"/>
    </row>
    <row r="45" spans="1:24" ht="16.5">
      <c r="A45" s="676"/>
      <c r="B45" s="677"/>
      <c r="C45" s="678"/>
      <c r="D45" s="626"/>
      <c r="E45" s="626"/>
      <c r="F45" s="679"/>
      <c r="G45" s="679"/>
      <c r="H45" s="679"/>
      <c r="I45" s="679"/>
      <c r="J45" s="679"/>
      <c r="K45" s="679"/>
      <c r="L45" s="680"/>
      <c r="N45" s="626"/>
      <c r="O45" s="626"/>
      <c r="P45" s="626"/>
      <c r="Q45" s="626"/>
      <c r="R45" s="626"/>
      <c r="S45" s="626"/>
      <c r="T45" s="626"/>
      <c r="U45" s="626"/>
      <c r="V45" s="626"/>
      <c r="W45" s="626"/>
      <c r="X45" s="626"/>
    </row>
    <row r="46" spans="1:24" ht="16.5" customHeight="1" thickBot="1">
      <c r="A46" s="1232" t="s">
        <v>206</v>
      </c>
      <c r="B46" s="1233"/>
      <c r="C46" s="1234" t="s">
        <v>207</v>
      </c>
      <c r="D46" s="630"/>
      <c r="E46" s="630"/>
      <c r="F46" s="1236" t="s">
        <v>263</v>
      </c>
      <c r="G46" s="1237"/>
      <c r="H46" s="1237"/>
      <c r="I46" s="1237"/>
      <c r="J46" s="1237"/>
      <c r="K46" s="1238"/>
      <c r="L46" s="1231" t="s">
        <v>264</v>
      </c>
      <c r="N46" s="630"/>
      <c r="O46" s="626"/>
      <c r="P46" s="626"/>
      <c r="Q46" s="626"/>
      <c r="R46" s="626"/>
      <c r="S46" s="626"/>
      <c r="T46" s="626"/>
      <c r="U46" s="626"/>
      <c r="V46" s="626"/>
      <c r="W46" s="626"/>
      <c r="X46" s="626"/>
    </row>
    <row r="47" spans="1:24" ht="16.5" customHeight="1">
      <c r="A47" s="1232"/>
      <c r="B47" s="1233"/>
      <c r="C47" s="1234"/>
      <c r="D47" s="630"/>
      <c r="E47" s="630"/>
      <c r="F47" s="1242" t="s">
        <v>265</v>
      </c>
      <c r="G47" s="1239" t="s">
        <v>266</v>
      </c>
      <c r="H47" s="1240"/>
      <c r="I47" s="1240"/>
      <c r="J47" s="1240"/>
      <c r="K47" s="1241"/>
      <c r="L47" s="1231"/>
      <c r="N47" s="630"/>
      <c r="O47" s="626"/>
      <c r="P47" s="626"/>
      <c r="Q47" s="626"/>
      <c r="R47" s="626"/>
      <c r="S47" s="626"/>
      <c r="T47" s="626"/>
      <c r="U47" s="626"/>
      <c r="V47" s="626"/>
      <c r="W47" s="626"/>
      <c r="X47" s="626"/>
    </row>
    <row r="48" spans="1:24" ht="55.5">
      <c r="A48" s="1232"/>
      <c r="B48" s="1233"/>
      <c r="C48" s="1234"/>
      <c r="D48" s="630"/>
      <c r="E48" s="630"/>
      <c r="F48" s="1243"/>
      <c r="G48" s="634" t="s">
        <v>267</v>
      </c>
      <c r="H48" s="635" t="s">
        <v>268</v>
      </c>
      <c r="I48" s="635" t="s">
        <v>197</v>
      </c>
      <c r="J48" s="635" t="s">
        <v>269</v>
      </c>
      <c r="K48" s="636" t="s">
        <v>198</v>
      </c>
      <c r="L48" s="1231"/>
      <c r="N48" s="630"/>
      <c r="O48" s="626"/>
      <c r="P48" s="626"/>
      <c r="Q48" s="626"/>
      <c r="R48" s="626"/>
      <c r="S48" s="626"/>
      <c r="T48" s="626"/>
      <c r="U48" s="626"/>
      <c r="V48" s="626"/>
      <c r="W48" s="626"/>
      <c r="X48" s="626"/>
    </row>
    <row r="49" spans="1:24" ht="17.25" thickBot="1">
      <c r="A49" s="637"/>
      <c r="B49" s="638" t="s">
        <v>208</v>
      </c>
      <c r="C49" s="639" t="s">
        <v>209</v>
      </c>
      <c r="D49" s="630"/>
      <c r="E49" s="630"/>
      <c r="F49" s="642" t="s">
        <v>270</v>
      </c>
      <c r="G49" s="643" t="s">
        <v>271</v>
      </c>
      <c r="H49" s="644" t="s">
        <v>272</v>
      </c>
      <c r="I49" s="644" t="s">
        <v>273</v>
      </c>
      <c r="J49" s="644" t="s">
        <v>274</v>
      </c>
      <c r="K49" s="645" t="s">
        <v>275</v>
      </c>
      <c r="L49" s="646" t="s">
        <v>276</v>
      </c>
      <c r="N49" s="630"/>
      <c r="O49" s="626"/>
      <c r="P49" s="626"/>
      <c r="Q49" s="626"/>
      <c r="R49" s="626"/>
      <c r="S49" s="626"/>
      <c r="T49" s="626"/>
      <c r="U49" s="626"/>
      <c r="V49" s="626"/>
      <c r="W49" s="626"/>
      <c r="X49" s="626"/>
    </row>
    <row r="50" spans="1:24" ht="18" thickBot="1" thickTop="1">
      <c r="A50" s="683">
        <v>1</v>
      </c>
      <c r="B50" s="684" t="s">
        <v>199</v>
      </c>
      <c r="C50" s="685" t="s">
        <v>251</v>
      </c>
      <c r="D50" s="630"/>
      <c r="E50" s="630"/>
      <c r="F50" s="709">
        <f>SUM(G50:K50)</f>
        <v>1122</v>
      </c>
      <c r="G50" s="1136">
        <v>503</v>
      </c>
      <c r="H50" s="1137">
        <v>270</v>
      </c>
      <c r="I50" s="1137">
        <v>349</v>
      </c>
      <c r="J50" s="1137">
        <f>'[10]дов'!J50</f>
        <v>0</v>
      </c>
      <c r="K50" s="1138">
        <f>'[10]дов'!K50</f>
        <v>0</v>
      </c>
      <c r="L50" s="1139">
        <v>443.3</v>
      </c>
      <c r="N50" s="630"/>
      <c r="O50" s="626"/>
      <c r="P50" s="626"/>
      <c r="Q50" s="626"/>
      <c r="R50" s="626"/>
      <c r="S50" s="626"/>
      <c r="T50" s="626"/>
      <c r="U50" s="626"/>
      <c r="V50" s="626"/>
      <c r="W50" s="626"/>
      <c r="X50" s="626"/>
    </row>
    <row r="51" spans="1:24" ht="16.5">
      <c r="A51" s="686">
        <v>2</v>
      </c>
      <c r="B51" s="687" t="s">
        <v>252</v>
      </c>
      <c r="C51" s="688" t="s">
        <v>253</v>
      </c>
      <c r="D51" s="630"/>
      <c r="E51" s="630"/>
      <c r="F51" s="650">
        <f aca="true" t="shared" si="3" ref="F51:F60">SUM(G51:K51)</f>
        <v>41686</v>
      </c>
      <c r="G51" s="651">
        <f>G37+G16</f>
        <v>21801</v>
      </c>
      <c r="H51" s="652">
        <f>H37+H16</f>
        <v>7984</v>
      </c>
      <c r="I51" s="652">
        <f>I37+I16</f>
        <v>11901</v>
      </c>
      <c r="J51" s="652">
        <f>J37+J16</f>
        <v>0</v>
      </c>
      <c r="K51" s="653">
        <f>K37+K16</f>
        <v>0</v>
      </c>
      <c r="L51" s="917">
        <f>L37+L16+з!I353</f>
        <v>40758.00988079763</v>
      </c>
      <c r="N51" s="630"/>
      <c r="O51" s="626"/>
      <c r="P51" s="626"/>
      <c r="Q51" s="626"/>
      <c r="R51" s="626"/>
      <c r="S51" s="626"/>
      <c r="T51" s="626"/>
      <c r="U51" s="626"/>
      <c r="V51" s="626"/>
      <c r="W51" s="626"/>
      <c r="X51" s="626"/>
    </row>
    <row r="52" spans="1:24" ht="16.5">
      <c r="A52" s="686">
        <v>3</v>
      </c>
      <c r="B52" s="687" t="s">
        <v>200</v>
      </c>
      <c r="C52" s="688" t="s">
        <v>254</v>
      </c>
      <c r="D52" s="630"/>
      <c r="E52" s="630"/>
      <c r="F52" s="657">
        <f t="shared" si="3"/>
        <v>0</v>
      </c>
      <c r="G52" s="1155"/>
      <c r="H52" s="1156"/>
      <c r="I52" s="1156"/>
      <c r="J52" s="1156"/>
      <c r="K52" s="1157"/>
      <c r="L52" s="916">
        <f>'[10]з'!I354</f>
        <v>0</v>
      </c>
      <c r="N52" s="630"/>
      <c r="O52" s="626"/>
      <c r="P52" s="626"/>
      <c r="Q52" s="626"/>
      <c r="R52" s="626"/>
      <c r="S52" s="626"/>
      <c r="T52" s="626"/>
      <c r="U52" s="626"/>
      <c r="V52" s="626"/>
      <c r="W52" s="626"/>
      <c r="X52" s="626"/>
    </row>
    <row r="53" spans="1:24" ht="16.5">
      <c r="A53" s="686">
        <v>4</v>
      </c>
      <c r="B53" s="687" t="s">
        <v>216</v>
      </c>
      <c r="C53" s="688" t="s">
        <v>255</v>
      </c>
      <c r="D53" s="630"/>
      <c r="E53" s="630"/>
      <c r="F53" s="657">
        <f t="shared" si="3"/>
        <v>0</v>
      </c>
      <c r="G53" s="1155"/>
      <c r="H53" s="1156"/>
      <c r="I53" s="1156"/>
      <c r="J53" s="1156"/>
      <c r="K53" s="1157"/>
      <c r="L53" s="1158" t="s">
        <v>396</v>
      </c>
      <c r="N53" s="630"/>
      <c r="O53" s="626"/>
      <c r="P53" s="626"/>
      <c r="Q53" s="626"/>
      <c r="R53" s="626"/>
      <c r="S53" s="626"/>
      <c r="T53" s="626"/>
      <c r="U53" s="626"/>
      <c r="V53" s="626"/>
      <c r="W53" s="626"/>
      <c r="X53" s="626"/>
    </row>
    <row r="54" spans="1:24" ht="16.5">
      <c r="A54" s="686"/>
      <c r="B54" s="687" t="s">
        <v>218</v>
      </c>
      <c r="C54" s="688" t="s">
        <v>256</v>
      </c>
      <c r="D54" s="630"/>
      <c r="E54" s="630"/>
      <c r="F54" s="689">
        <f t="shared" si="3"/>
        <v>0</v>
      </c>
      <c r="G54" s="690"/>
      <c r="H54" s="691"/>
      <c r="I54" s="691"/>
      <c r="J54" s="691"/>
      <c r="K54" s="692"/>
      <c r="L54" s="918"/>
      <c r="N54" s="630"/>
      <c r="O54" s="626"/>
      <c r="P54" s="626"/>
      <c r="Q54" s="626"/>
      <c r="R54" s="626"/>
      <c r="S54" s="626"/>
      <c r="T54" s="626"/>
      <c r="U54" s="626"/>
      <c r="V54" s="626"/>
      <c r="W54" s="626"/>
      <c r="X54" s="626"/>
    </row>
    <row r="55" spans="1:24" ht="16.5">
      <c r="A55" s="686">
        <v>5</v>
      </c>
      <c r="B55" s="693" t="s">
        <v>220</v>
      </c>
      <c r="C55" s="688" t="s">
        <v>257</v>
      </c>
      <c r="D55" s="630"/>
      <c r="E55" s="630"/>
      <c r="F55" s="657">
        <f t="shared" si="3"/>
        <v>39622</v>
      </c>
      <c r="G55" s="1155">
        <v>20236</v>
      </c>
      <c r="H55" s="1156">
        <v>7828</v>
      </c>
      <c r="I55" s="1156">
        <v>11558</v>
      </c>
      <c r="J55" s="1156"/>
      <c r="K55" s="1157"/>
      <c r="L55" s="1158">
        <v>38739.9</v>
      </c>
      <c r="N55" s="630"/>
      <c r="O55" s="626"/>
      <c r="P55" s="626"/>
      <c r="Q55" s="626"/>
      <c r="R55" s="626"/>
      <c r="S55" s="626"/>
      <c r="T55" s="626"/>
      <c r="U55" s="626"/>
      <c r="V55" s="626"/>
      <c r="W55" s="626"/>
      <c r="X55" s="626"/>
    </row>
    <row r="56" spans="1:24" ht="16.5">
      <c r="A56" s="686"/>
      <c r="B56" s="693" t="s">
        <v>241</v>
      </c>
      <c r="C56" s="688" t="s">
        <v>258</v>
      </c>
      <c r="D56" s="630"/>
      <c r="E56" s="630"/>
      <c r="F56" s="689">
        <f t="shared" si="3"/>
        <v>0</v>
      </c>
      <c r="G56" s="690" t="s">
        <v>201</v>
      </c>
      <c r="H56" s="691" t="s">
        <v>201</v>
      </c>
      <c r="I56" s="691" t="s">
        <v>201</v>
      </c>
      <c r="J56" s="691" t="s">
        <v>201</v>
      </c>
      <c r="K56" s="692" t="s">
        <v>201</v>
      </c>
      <c r="L56" s="1158">
        <v>80684.6</v>
      </c>
      <c r="N56" s="630"/>
      <c r="O56" s="626"/>
      <c r="P56" s="626"/>
      <c r="Q56" s="626"/>
      <c r="R56" s="626"/>
      <c r="S56" s="626"/>
      <c r="T56" s="626"/>
      <c r="U56" s="626"/>
      <c r="V56" s="626"/>
      <c r="W56" s="626"/>
      <c r="X56" s="626"/>
    </row>
    <row r="57" spans="1:24" ht="16.5">
      <c r="A57" s="686">
        <v>6</v>
      </c>
      <c r="B57" s="687" t="s">
        <v>204</v>
      </c>
      <c r="C57" s="688" t="s">
        <v>259</v>
      </c>
      <c r="D57" s="630"/>
      <c r="E57" s="630"/>
      <c r="F57" s="657">
        <f t="shared" si="3"/>
        <v>522</v>
      </c>
      <c r="G57" s="1155">
        <v>480</v>
      </c>
      <c r="H57" s="1156">
        <v>33</v>
      </c>
      <c r="I57" s="1156">
        <v>9</v>
      </c>
      <c r="J57" s="1156"/>
      <c r="K57" s="1157"/>
      <c r="L57" s="1158">
        <v>510.4</v>
      </c>
      <c r="N57" s="630"/>
      <c r="O57" s="626"/>
      <c r="P57" s="626"/>
      <c r="Q57" s="626"/>
      <c r="R57" s="626"/>
      <c r="S57" s="626"/>
      <c r="T57" s="626"/>
      <c r="U57" s="626"/>
      <c r="V57" s="626"/>
      <c r="W57" s="626"/>
      <c r="X57" s="626"/>
    </row>
    <row r="58" spans="1:24" ht="16.5">
      <c r="A58" s="686">
        <v>7</v>
      </c>
      <c r="B58" s="687" t="s">
        <v>203</v>
      </c>
      <c r="C58" s="688" t="s">
        <v>260</v>
      </c>
      <c r="D58" s="630"/>
      <c r="E58" s="630"/>
      <c r="F58" s="657">
        <f t="shared" si="3"/>
        <v>0</v>
      </c>
      <c r="G58" s="1155"/>
      <c r="H58" s="1156"/>
      <c r="I58" s="1156"/>
      <c r="J58" s="1156"/>
      <c r="K58" s="1157"/>
      <c r="L58" s="1158"/>
      <c r="N58" s="630"/>
      <c r="O58" s="626"/>
      <c r="P58" s="626"/>
      <c r="Q58" s="626"/>
      <c r="R58" s="626"/>
      <c r="S58" s="626"/>
      <c r="T58" s="626"/>
      <c r="U58" s="626"/>
      <c r="V58" s="626"/>
      <c r="W58" s="626"/>
      <c r="X58" s="626"/>
    </row>
    <row r="59" spans="1:24" ht="17.25" thickBot="1">
      <c r="A59" s="686">
        <v>8</v>
      </c>
      <c r="B59" s="687" t="s">
        <v>226</v>
      </c>
      <c r="C59" s="688" t="s">
        <v>261</v>
      </c>
      <c r="D59" s="630"/>
      <c r="E59" s="630"/>
      <c r="F59" s="694">
        <f t="shared" si="3"/>
        <v>133</v>
      </c>
      <c r="G59" s="1159">
        <v>133</v>
      </c>
      <c r="H59" s="1160"/>
      <c r="I59" s="1160"/>
      <c r="J59" s="1160"/>
      <c r="K59" s="1161"/>
      <c r="L59" s="1163">
        <v>130</v>
      </c>
      <c r="N59" s="630"/>
      <c r="O59" s="626"/>
      <c r="P59" s="626"/>
      <c r="Q59" s="626"/>
      <c r="R59" s="626"/>
      <c r="S59" s="626"/>
      <c r="T59" s="626"/>
      <c r="U59" s="626"/>
      <c r="V59" s="626"/>
      <c r="W59" s="626"/>
      <c r="X59" s="626"/>
    </row>
    <row r="60" spans="1:24" ht="17.25" thickBot="1">
      <c r="A60" s="686">
        <v>9</v>
      </c>
      <c r="B60" s="687" t="s">
        <v>228</v>
      </c>
      <c r="C60" s="688" t="s">
        <v>262</v>
      </c>
      <c r="D60" s="630"/>
      <c r="E60" s="630"/>
      <c r="F60" s="695">
        <f t="shared" si="3"/>
        <v>2531</v>
      </c>
      <c r="G60" s="696">
        <f aca="true" t="shared" si="4" ref="G60:L60">SUM(G50:G53)-G55-G57-G58-G59</f>
        <v>1455</v>
      </c>
      <c r="H60" s="697">
        <f t="shared" si="4"/>
        <v>393</v>
      </c>
      <c r="I60" s="697">
        <f t="shared" si="4"/>
        <v>683</v>
      </c>
      <c r="J60" s="697">
        <f t="shared" si="4"/>
        <v>0</v>
      </c>
      <c r="K60" s="698">
        <f t="shared" si="4"/>
        <v>0</v>
      </c>
      <c r="L60" s="919">
        <f t="shared" si="4"/>
        <v>1821.0098807976333</v>
      </c>
      <c r="N60" s="630"/>
      <c r="O60" s="626"/>
      <c r="P60" s="626"/>
      <c r="Q60" s="626"/>
      <c r="R60" s="626"/>
      <c r="S60" s="626"/>
      <c r="T60" s="626"/>
      <c r="U60" s="626"/>
      <c r="V60" s="626"/>
      <c r="W60" s="626"/>
      <c r="X60" s="626"/>
    </row>
    <row r="61" spans="1:24" ht="6.75" customHeight="1">
      <c r="A61" s="676"/>
      <c r="B61" s="677"/>
      <c r="C61" s="678"/>
      <c r="D61" s="626"/>
      <c r="E61" s="626"/>
      <c r="F61" s="630"/>
      <c r="G61" s="630"/>
      <c r="H61" s="630"/>
      <c r="I61" s="708"/>
      <c r="J61" s="708"/>
      <c r="K61" s="708"/>
      <c r="L61" s="708"/>
      <c r="N61" s="626"/>
      <c r="O61" s="626"/>
      <c r="P61" s="626"/>
      <c r="Q61" s="626"/>
      <c r="R61" s="626"/>
      <c r="S61" s="626"/>
      <c r="T61" s="626"/>
      <c r="U61" s="626"/>
      <c r="V61" s="626"/>
      <c r="W61" s="626"/>
      <c r="X61" s="626"/>
    </row>
    <row r="62" ht="6.75" customHeight="1"/>
    <row r="63" spans="2:3" ht="6.75" customHeight="1">
      <c r="B63" s="665"/>
      <c r="C63" s="707"/>
    </row>
    <row r="64" ht="16.5">
      <c r="F64" s="621" t="e">
        <f>F60+F40+F19</f>
        <v>#VALUE!</v>
      </c>
    </row>
  </sheetData>
  <sheetProtection sheet="1" objects="1" scenarios="1" formatCells="0" formatColumns="0" formatRows="0" insertHyperlinks="0" selectLockedCells="1" autoFilter="0" pivotTables="0"/>
  <mergeCells count="23">
    <mergeCell ref="L46:L48"/>
    <mergeCell ref="F47:F48"/>
    <mergeCell ref="G47:K47"/>
    <mergeCell ref="F25:K25"/>
    <mergeCell ref="F26:F27"/>
    <mergeCell ref="G26:K26"/>
    <mergeCell ref="F46:K46"/>
    <mergeCell ref="L25:L27"/>
    <mergeCell ref="A46:A48"/>
    <mergeCell ref="B46:B48"/>
    <mergeCell ref="C46:C48"/>
    <mergeCell ref="A25:A27"/>
    <mergeCell ref="B25:B27"/>
    <mergeCell ref="C25:C27"/>
    <mergeCell ref="A34:A36"/>
    <mergeCell ref="L4:L6"/>
    <mergeCell ref="A4:A6"/>
    <mergeCell ref="B4:B6"/>
    <mergeCell ref="C4:C6"/>
    <mergeCell ref="A13:A15"/>
    <mergeCell ref="F4:K4"/>
    <mergeCell ref="G5:K5"/>
    <mergeCell ref="F5:F6"/>
  </mergeCells>
  <printOptions/>
  <pageMargins left="0.85" right="0.24027777777777778" top="0.27" bottom="0.28" header="0.17" footer="0.37"/>
  <pageSetup horizontalDpi="300" verticalDpi="300" orientation="portrait" paperSize="9" scale="70" r:id="rId1"/>
  <headerFooter alignWithMargins="0">
    <oddHeader>&amp;R&amp;F  &amp;A &amp;D &amp;T</oddHeader>
  </headerFooter>
  <colBreaks count="1" manualBreakCount="1">
    <brk id="1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</sheetPr>
  <dimension ref="A1:T50"/>
  <sheetViews>
    <sheetView showZeros="0" zoomScale="90" zoomScaleNormal="90" zoomScalePageLayoutView="0" workbookViewId="0" topLeftCell="A6">
      <pane xSplit="4" ySplit="5" topLeftCell="E20" activePane="bottomRight" state="frozen"/>
      <selection pane="topLeft" activeCell="U140" sqref="U140"/>
      <selection pane="topRight" activeCell="U140" sqref="U140"/>
      <selection pane="bottomLeft" activeCell="U140" sqref="U140"/>
      <selection pane="bottomRight" activeCell="B50" sqref="B50"/>
    </sheetView>
  </sheetViews>
  <sheetFormatPr defaultColWidth="8.00390625" defaultRowHeight="12.75"/>
  <cols>
    <col min="1" max="1" width="4.57421875" style="883" customWidth="1"/>
    <col min="2" max="2" width="48.140625" style="533" customWidth="1"/>
    <col min="3" max="3" width="8.00390625" style="534" hidden="1" customWidth="1"/>
    <col min="4" max="4" width="8.7109375" style="977" customWidth="1"/>
    <col min="5" max="5" width="4.7109375" style="532" customWidth="1"/>
    <col min="6" max="8" width="17.57421875" style="588" customWidth="1"/>
    <col min="9" max="9" width="5.7109375" style="532" hidden="1" customWidth="1"/>
    <col min="10" max="10" width="10.28125" style="532" hidden="1" customWidth="1"/>
    <col min="11" max="11" width="9.421875" style="532" hidden="1" customWidth="1"/>
    <col min="12" max="12" width="10.28125" style="532" hidden="1" customWidth="1"/>
    <col min="13" max="15" width="0" style="532" hidden="1" customWidth="1"/>
    <col min="16" max="16" width="8.140625" style="532" hidden="1" customWidth="1"/>
    <col min="17" max="19" width="0" style="532" hidden="1" customWidth="1"/>
    <col min="20" max="20" width="3.140625" style="532" customWidth="1"/>
    <col min="21" max="16384" width="8.00390625" style="532" customWidth="1"/>
  </cols>
  <sheetData>
    <row r="1" spans="1:8" s="529" customFormat="1" ht="18">
      <c r="A1" s="1247" t="s">
        <v>319</v>
      </c>
      <c r="B1" s="1247"/>
      <c r="C1" s="528"/>
      <c r="D1" s="1196">
        <f>'[9]з'!D1</f>
        <v>0</v>
      </c>
      <c r="F1" s="1196" t="str">
        <f>'[9]з'!F1</f>
        <v>ДП"Тульчинське ЛМГ''</v>
      </c>
      <c r="G1" s="583"/>
      <c r="H1" s="583"/>
    </row>
    <row r="2" spans="1:8" s="529" customFormat="1" ht="18">
      <c r="A2" s="1247" t="s">
        <v>320</v>
      </c>
      <c r="B2" s="1247"/>
      <c r="C2" s="528"/>
      <c r="D2" s="976"/>
      <c r="F2" s="583"/>
      <c r="G2" s="583"/>
      <c r="H2" s="583"/>
    </row>
    <row r="3" ht="18"/>
    <row r="4" spans="1:8" s="530" customFormat="1" ht="18">
      <c r="A4" s="1248" t="s">
        <v>321</v>
      </c>
      <c r="B4" s="1248"/>
      <c r="C4" s="1248"/>
      <c r="D4" s="1248"/>
      <c r="F4" s="584"/>
      <c r="G4" s="584"/>
      <c r="H4" s="584"/>
    </row>
    <row r="5" spans="1:8" s="531" customFormat="1" ht="18">
      <c r="A5" s="1249" t="s">
        <v>322</v>
      </c>
      <c r="B5" s="1249"/>
      <c r="C5" s="1249"/>
      <c r="D5" s="1249"/>
      <c r="F5" s="585"/>
      <c r="G5" s="585"/>
      <c r="H5" s="585"/>
    </row>
    <row r="6" spans="1:20" s="362" customFormat="1" ht="20.25">
      <c r="A6" s="354"/>
      <c r="B6" s="355"/>
      <c r="C6" s="354"/>
      <c r="D6" s="354">
        <f>з!D1</f>
        <v>0</v>
      </c>
      <c r="E6" s="356">
        <v>4</v>
      </c>
      <c r="F6" s="1195" t="s">
        <v>190</v>
      </c>
      <c r="G6" s="358"/>
      <c r="H6" s="359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60"/>
      <c r="T6" s="363"/>
    </row>
    <row r="7" ht="12.75" customHeight="1">
      <c r="T7" s="1110"/>
    </row>
    <row r="8" spans="1:20" s="536" customFormat="1" ht="30" customHeight="1" thickBot="1">
      <c r="A8" s="884" t="s">
        <v>2</v>
      </c>
      <c r="B8" s="535"/>
      <c r="C8" s="535"/>
      <c r="D8" s="978"/>
      <c r="F8" s="589" t="s">
        <v>324</v>
      </c>
      <c r="G8" s="1245" t="s">
        <v>325</v>
      </c>
      <c r="H8" s="1246"/>
      <c r="T8" s="1111"/>
    </row>
    <row r="9" spans="1:20" s="537" customFormat="1" ht="37.5" customHeight="1">
      <c r="A9" s="885" t="s">
        <v>326</v>
      </c>
      <c r="B9" s="539" t="s">
        <v>327</v>
      </c>
      <c r="C9" s="539"/>
      <c r="D9" s="979"/>
      <c r="F9" s="590" t="s">
        <v>328</v>
      </c>
      <c r="G9" s="591" t="s">
        <v>330</v>
      </c>
      <c r="H9" s="592" t="s">
        <v>331</v>
      </c>
      <c r="T9" s="1112"/>
    </row>
    <row r="10" spans="1:20" s="537" customFormat="1" ht="15" thickBot="1">
      <c r="A10" s="886"/>
      <c r="B10" s="540"/>
      <c r="C10" s="540"/>
      <c r="D10" s="980"/>
      <c r="F10" s="593">
        <v>1</v>
      </c>
      <c r="G10" s="594">
        <v>2</v>
      </c>
      <c r="H10" s="595">
        <v>3</v>
      </c>
      <c r="T10" s="1112"/>
    </row>
    <row r="11" spans="1:20" s="543" customFormat="1" ht="24.75" customHeight="1" thickTop="1">
      <c r="A11" s="887"/>
      <c r="B11" s="541" t="s">
        <v>332</v>
      </c>
      <c r="C11" s="542"/>
      <c r="D11" s="981">
        <v>10</v>
      </c>
      <c r="F11" s="596"/>
      <c r="G11" s="597"/>
      <c r="H11" s="598"/>
      <c r="T11" s="1113"/>
    </row>
    <row r="12" spans="1:20" s="543" customFormat="1" ht="18">
      <c r="A12" s="888"/>
      <c r="B12" s="545" t="s">
        <v>333</v>
      </c>
      <c r="C12" s="546"/>
      <c r="D12" s="982">
        <v>11</v>
      </c>
      <c r="F12" s="547">
        <f>SUM(G12:H12)</f>
        <v>52062</v>
      </c>
      <c r="G12" s="548">
        <f>дов!F9</f>
        <v>11564</v>
      </c>
      <c r="H12" s="549">
        <f>дов!F30</f>
        <v>40498</v>
      </c>
      <c r="T12" s="1113"/>
    </row>
    <row r="13" spans="1:20" s="543" customFormat="1" ht="18">
      <c r="A13" s="888"/>
      <c r="B13" s="983"/>
      <c r="C13" s="984"/>
      <c r="D13" s="985"/>
      <c r="F13" s="1168"/>
      <c r="G13" s="986">
        <f>F13-H13</f>
        <v>0</v>
      </c>
      <c r="H13" s="1164"/>
      <c r="T13" s="1113"/>
    </row>
    <row r="14" spans="1:20" s="555" customFormat="1" ht="21.75" customHeight="1">
      <c r="A14" s="890"/>
      <c r="B14" s="987" t="s">
        <v>385</v>
      </c>
      <c r="C14" s="988"/>
      <c r="D14" s="989"/>
      <c r="F14" s="1169">
        <v>23569</v>
      </c>
      <c r="G14" s="990">
        <f>F14-H14</f>
        <v>10900</v>
      </c>
      <c r="H14" s="1165">
        <v>12669</v>
      </c>
      <c r="T14" s="1114"/>
    </row>
    <row r="15" spans="1:20" s="543" customFormat="1" ht="32.25" customHeight="1">
      <c r="A15" s="888"/>
      <c r="B15" s="551" t="s">
        <v>334</v>
      </c>
      <c r="C15" s="552"/>
      <c r="D15" s="991">
        <v>12</v>
      </c>
      <c r="F15" s="1170">
        <v>84861</v>
      </c>
      <c r="G15" s="580">
        <f>F15-H15</f>
        <v>5724</v>
      </c>
      <c r="H15" s="1166">
        <v>79137</v>
      </c>
      <c r="T15" s="1113"/>
    </row>
    <row r="16" spans="1:20" s="555" customFormat="1" ht="21.75" customHeight="1">
      <c r="A16" s="889">
        <v>1</v>
      </c>
      <c r="B16" s="553" t="s">
        <v>335</v>
      </c>
      <c r="C16" s="554"/>
      <c r="D16" s="992">
        <v>20</v>
      </c>
      <c r="F16" s="1171">
        <v>5026.2</v>
      </c>
      <c r="G16" s="1118">
        <f>F16-H16</f>
        <v>86.30000000000018</v>
      </c>
      <c r="H16" s="1167">
        <v>4939.9</v>
      </c>
      <c r="T16" s="1114"/>
    </row>
    <row r="17" spans="1:20" s="555" customFormat="1" ht="21.75" customHeight="1">
      <c r="A17" s="890"/>
      <c r="B17" s="556" t="s">
        <v>336</v>
      </c>
      <c r="C17" s="557"/>
      <c r="D17" s="993">
        <v>21</v>
      </c>
      <c r="F17" s="1122">
        <f>SUM(G17:H17)</f>
        <v>5026.2</v>
      </c>
      <c r="G17" s="990">
        <f>G16</f>
        <v>86.30000000000018</v>
      </c>
      <c r="H17" s="994">
        <f>H16</f>
        <v>4939.9</v>
      </c>
      <c r="T17" s="1114"/>
    </row>
    <row r="18" spans="1:20" s="555" customFormat="1" ht="21.75" customHeight="1">
      <c r="A18" s="568">
        <v>2</v>
      </c>
      <c r="B18" s="558" t="s">
        <v>337</v>
      </c>
      <c r="C18" s="559"/>
      <c r="D18" s="995">
        <v>30</v>
      </c>
      <c r="F18" s="1172"/>
      <c r="G18" s="581">
        <f aca="true" t="shared" si="0" ref="G18:G27">F18-H18</f>
        <v>0</v>
      </c>
      <c r="H18" s="1174"/>
      <c r="T18" s="1114"/>
    </row>
    <row r="19" spans="1:20" s="555" customFormat="1" ht="36" customHeight="1">
      <c r="A19" s="889">
        <v>3</v>
      </c>
      <c r="B19" s="553" t="s">
        <v>338</v>
      </c>
      <c r="C19" s="554"/>
      <c r="D19" s="992">
        <v>40</v>
      </c>
      <c r="F19" s="1171">
        <v>3809.9</v>
      </c>
      <c r="G19" s="1118">
        <f t="shared" si="0"/>
        <v>1896.6000000000001</v>
      </c>
      <c r="H19" s="1167">
        <v>1913.3</v>
      </c>
      <c r="T19" s="1114"/>
    </row>
    <row r="20" spans="1:20" s="555" customFormat="1" ht="21.75" customHeight="1">
      <c r="A20" s="890"/>
      <c r="B20" s="996" t="s">
        <v>386</v>
      </c>
      <c r="C20" s="557"/>
      <c r="D20" s="993"/>
      <c r="F20" s="1169">
        <v>3809.9</v>
      </c>
      <c r="G20" s="990">
        <f t="shared" si="0"/>
        <v>1896.6000000000001</v>
      </c>
      <c r="H20" s="1165">
        <v>1913.3</v>
      </c>
      <c r="T20" s="1114"/>
    </row>
    <row r="21" spans="1:20" s="555" customFormat="1" ht="21.75" customHeight="1">
      <c r="A21" s="568">
        <v>4</v>
      </c>
      <c r="B21" s="558" t="s">
        <v>339</v>
      </c>
      <c r="C21" s="559"/>
      <c r="D21" s="995">
        <v>50</v>
      </c>
      <c r="F21" s="1172">
        <v>1037.6</v>
      </c>
      <c r="G21" s="581">
        <f t="shared" si="0"/>
        <v>87.59999999999991</v>
      </c>
      <c r="H21" s="1174">
        <v>950</v>
      </c>
      <c r="T21" s="1114"/>
    </row>
    <row r="22" spans="1:20" s="555" customFormat="1" ht="21.75" customHeight="1">
      <c r="A22" s="568">
        <v>5</v>
      </c>
      <c r="B22" s="558" t="s">
        <v>340</v>
      </c>
      <c r="C22" s="559"/>
      <c r="D22" s="995">
        <v>60</v>
      </c>
      <c r="F22" s="1172">
        <v>2962.6</v>
      </c>
      <c r="G22" s="581">
        <f t="shared" si="0"/>
        <v>320.2999999999997</v>
      </c>
      <c r="H22" s="1174">
        <v>2642.3</v>
      </c>
      <c r="T22" s="1114"/>
    </row>
    <row r="23" spans="1:20" s="555" customFormat="1" ht="21.75" customHeight="1">
      <c r="A23" s="568">
        <v>6</v>
      </c>
      <c r="B23" s="558" t="s">
        <v>341</v>
      </c>
      <c r="C23" s="559"/>
      <c r="D23" s="995">
        <v>70</v>
      </c>
      <c r="F23" s="1172">
        <v>2367.1</v>
      </c>
      <c r="G23" s="581">
        <f t="shared" si="0"/>
        <v>139.79999999999973</v>
      </c>
      <c r="H23" s="1174">
        <v>2227.3</v>
      </c>
      <c r="T23" s="1114"/>
    </row>
    <row r="24" spans="1:20" s="555" customFormat="1" ht="21.75" customHeight="1">
      <c r="A24" s="568">
        <v>7</v>
      </c>
      <c r="B24" s="558" t="s">
        <v>342</v>
      </c>
      <c r="C24" s="559"/>
      <c r="D24" s="995">
        <v>80</v>
      </c>
      <c r="F24" s="1172">
        <v>1169.8</v>
      </c>
      <c r="G24" s="581">
        <f t="shared" si="0"/>
        <v>101.29999999999995</v>
      </c>
      <c r="H24" s="1174">
        <v>1068.5</v>
      </c>
      <c r="T24" s="1114"/>
    </row>
    <row r="25" spans="1:20" s="555" customFormat="1" ht="30">
      <c r="A25" s="889">
        <v>8</v>
      </c>
      <c r="B25" s="553" t="s">
        <v>343</v>
      </c>
      <c r="C25" s="554"/>
      <c r="D25" s="992">
        <v>90</v>
      </c>
      <c r="F25" s="1171">
        <v>7891.5</v>
      </c>
      <c r="G25" s="1118">
        <f t="shared" si="0"/>
        <v>1281.6000000000004</v>
      </c>
      <c r="H25" s="1167">
        <v>6609.9</v>
      </c>
      <c r="I25" s="560">
        <f>з!I18+з!I58+з!I69-(бз!I18+бз!I58+бз!I69+бс!I18+бс!I58+бс!I69+м!I18+м!I58+м!I69)</f>
        <v>3913.5</v>
      </c>
      <c r="J25" s="560">
        <f>з!I341</f>
        <v>20351.2</v>
      </c>
      <c r="K25" s="561">
        <f>SUM(G16:G25)-G17-G20</f>
        <v>3913.5</v>
      </c>
      <c r="L25" s="561">
        <f>SUM(H16:H25)-H17-H20</f>
        <v>20351.199999999993</v>
      </c>
      <c r="T25" s="1114"/>
    </row>
    <row r="26" spans="1:20" s="555" customFormat="1" ht="18">
      <c r="A26" s="997"/>
      <c r="B26" s="998" t="s">
        <v>387</v>
      </c>
      <c r="C26" s="999"/>
      <c r="D26" s="1000"/>
      <c r="F26" s="1173">
        <v>441.3</v>
      </c>
      <c r="G26" s="1119">
        <f t="shared" si="0"/>
        <v>201.8</v>
      </c>
      <c r="H26" s="1175">
        <v>239.5</v>
      </c>
      <c r="I26" s="560"/>
      <c r="J26" s="560"/>
      <c r="K26" s="561"/>
      <c r="L26" s="561"/>
      <c r="T26" s="1114"/>
    </row>
    <row r="27" spans="1:20" s="555" customFormat="1" ht="30">
      <c r="A27" s="890"/>
      <c r="B27" s="987" t="s">
        <v>388</v>
      </c>
      <c r="C27" s="988"/>
      <c r="D27" s="989"/>
      <c r="F27" s="1169"/>
      <c r="G27" s="990">
        <f t="shared" si="0"/>
        <v>0</v>
      </c>
      <c r="H27" s="1165"/>
      <c r="I27" s="560"/>
      <c r="J27" s="560"/>
      <c r="K27" s="561"/>
      <c r="L27" s="561"/>
      <c r="T27" s="1114"/>
    </row>
    <row r="28" spans="1:20" s="878" customFormat="1" ht="33.75" customHeight="1">
      <c r="A28" s="891"/>
      <c r="B28" s="882" t="s">
        <v>344</v>
      </c>
      <c r="C28" s="877"/>
      <c r="D28" s="1001"/>
      <c r="F28" s="879">
        <f>SUM(G28:H28)</f>
        <v>24264.699999999993</v>
      </c>
      <c r="G28" s="880">
        <f>IF(I25=K25,K25,"!"&amp;I25-K25)</f>
        <v>3913.5</v>
      </c>
      <c r="H28" s="1002">
        <f>IF(J25=L25,L25,"!"&amp;J25-L25)</f>
        <v>20351.199999999993</v>
      </c>
      <c r="K28" s="881"/>
      <c r="L28" s="881"/>
      <c r="T28" s="1115"/>
    </row>
    <row r="29" spans="1:20" s="555" customFormat="1" ht="21.75" customHeight="1">
      <c r="A29" s="568">
        <v>9</v>
      </c>
      <c r="B29" s="558" t="s">
        <v>345</v>
      </c>
      <c r="C29" s="559"/>
      <c r="D29" s="995">
        <v>100</v>
      </c>
      <c r="F29" s="562">
        <f>SUM(G29:H29)</f>
        <v>14029.619684734062</v>
      </c>
      <c r="G29" s="577">
        <f>G28*J29/100</f>
        <v>10438.319684734062</v>
      </c>
      <c r="H29" s="563">
        <f>з!I358</f>
        <v>3591.3</v>
      </c>
      <c r="J29" s="555">
        <f>100*K29/L29</f>
        <v>266.7259405834691</v>
      </c>
      <c r="K29" s="555">
        <f>з!I140-з!I141-(бз!I140-бз!I141+бс!I140-бс!I141+м!I140-м!I141)</f>
        <v>19949.5</v>
      </c>
      <c r="L29" s="555">
        <f>з!I145+з!I201-з!I139-з!I140-з!I142-(бз!I145+бз!I201-бз!I139-бз!I140-бз!I142+бс!I145+бс!I201-бс!I139-бс!I140-бс!I142+м!I145+м!I201-м!I139-м!I140-м!I142)</f>
        <v>7479.400000000005</v>
      </c>
      <c r="T29" s="1114"/>
    </row>
    <row r="30" spans="1:20" s="555" customFormat="1" ht="31.5" customHeight="1">
      <c r="A30" s="568">
        <v>10</v>
      </c>
      <c r="B30" s="558" t="s">
        <v>346</v>
      </c>
      <c r="C30" s="559"/>
      <c r="D30" s="995">
        <v>120</v>
      </c>
      <c r="F30" s="564">
        <f>SUM(G30:H30)</f>
        <v>12999.98031526594</v>
      </c>
      <c r="G30" s="578">
        <f>G33-G31-G29-G28</f>
        <v>12999.98031526594</v>
      </c>
      <c r="H30" s="565">
        <f>H33-H31-H29-H28</f>
        <v>0</v>
      </c>
      <c r="J30" s="566" t="s">
        <v>347</v>
      </c>
      <c r="K30" s="566" t="s">
        <v>348</v>
      </c>
      <c r="L30" s="566" t="s">
        <v>349</v>
      </c>
      <c r="T30" s="1114"/>
    </row>
    <row r="31" spans="1:20" s="555" customFormat="1" ht="21.75" customHeight="1">
      <c r="A31" s="1003">
        <v>11</v>
      </c>
      <c r="B31" s="553" t="s">
        <v>350</v>
      </c>
      <c r="C31" s="554"/>
      <c r="D31" s="992"/>
      <c r="F31" s="1171">
        <v>12719.4</v>
      </c>
      <c r="G31" s="1120">
        <f>F31-H31</f>
        <v>0</v>
      </c>
      <c r="H31" s="1004">
        <f>з!I353+з!I354</f>
        <v>12719.4</v>
      </c>
      <c r="J31" s="567">
        <f>з!I353+з!I354</f>
        <v>12719.4</v>
      </c>
      <c r="T31" s="1114"/>
    </row>
    <row r="32" spans="1:20" s="555" customFormat="1" ht="30.75" customHeight="1">
      <c r="A32" s="1005"/>
      <c r="B32" s="987" t="s">
        <v>389</v>
      </c>
      <c r="C32" s="988"/>
      <c r="D32" s="989"/>
      <c r="F32" s="1123">
        <f>з!I353</f>
        <v>12719.4</v>
      </c>
      <c r="G32" s="1121">
        <f>F32-H32</f>
        <v>0</v>
      </c>
      <c r="H32" s="1165">
        <v>12719.4</v>
      </c>
      <c r="J32" s="567"/>
      <c r="T32" s="1114"/>
    </row>
    <row r="33" spans="1:20" s="555" customFormat="1" ht="21.75" customHeight="1">
      <c r="A33" s="568">
        <v>12</v>
      </c>
      <c r="B33" s="558" t="s">
        <v>351</v>
      </c>
      <c r="C33" s="544">
        <f>SUM(C16:C31)-C17</f>
        <v>0</v>
      </c>
      <c r="D33" s="1006">
        <v>130</v>
      </c>
      <c r="F33" s="599">
        <f>G33+H33</f>
        <v>64013.700000000004</v>
      </c>
      <c r="G33" s="600">
        <f>G36-G35-G34</f>
        <v>27351.800000000003</v>
      </c>
      <c r="H33" s="1007">
        <f>H36-H35-H34</f>
        <v>36661.9</v>
      </c>
      <c r="I33" s="582"/>
      <c r="J33" s="582"/>
      <c r="K33" s="582"/>
      <c r="T33" s="1114"/>
    </row>
    <row r="34" spans="1:20" s="555" customFormat="1" ht="21.75" customHeight="1">
      <c r="A34" s="568"/>
      <c r="B34" s="558" t="s">
        <v>352</v>
      </c>
      <c r="C34" s="544"/>
      <c r="D34" s="1006">
        <v>140</v>
      </c>
      <c r="F34" s="599">
        <f>SUM(G34:H34)</f>
        <v>10584.5</v>
      </c>
      <c r="G34" s="600">
        <f>з!I142-бз!I142-бс!I142-м!I142</f>
        <v>5611</v>
      </c>
      <c r="H34" s="601">
        <f>з!I359</f>
        <v>4973.5</v>
      </c>
      <c r="T34" s="1114"/>
    </row>
    <row r="35" spans="1:20" s="555" customFormat="1" ht="21.75" customHeight="1" thickBot="1">
      <c r="A35" s="568"/>
      <c r="B35" s="558" t="s">
        <v>353</v>
      </c>
      <c r="C35" s="544"/>
      <c r="D35" s="1006">
        <v>150</v>
      </c>
      <c r="F35" s="1124">
        <f>SUM(G35:H35)</f>
        <v>4046</v>
      </c>
      <c r="G35" s="1176"/>
      <c r="H35" s="1008">
        <f>з!I356</f>
        <v>4046</v>
      </c>
      <c r="J35" s="571" t="s">
        <v>363</v>
      </c>
      <c r="K35" s="555">
        <v>1660</v>
      </c>
      <c r="T35" s="1114"/>
    </row>
    <row r="36" spans="1:20" s="571" customFormat="1" ht="21.75" customHeight="1" thickBot="1" thickTop="1">
      <c r="A36" s="892"/>
      <c r="B36" s="569" t="s">
        <v>354</v>
      </c>
      <c r="C36" s="570"/>
      <c r="D36" s="1009">
        <v>160</v>
      </c>
      <c r="F36" s="602">
        <f>SUM(G36:H36)</f>
        <v>78644.20000000001</v>
      </c>
      <c r="G36" s="603">
        <f>з!I145+з!I201-(бз!I145+бз!I201+бс!I145+бс!I201+м!I145+м!I201)-G40</f>
        <v>32962.8</v>
      </c>
      <c r="H36" s="604">
        <f>з!I361</f>
        <v>45681.4</v>
      </c>
      <c r="J36" s="579">
        <f>H35+H34+H33</f>
        <v>45681.4</v>
      </c>
      <c r="K36" s="576">
        <f>з!I361</f>
        <v>45681.4</v>
      </c>
      <c r="T36" s="1116"/>
    </row>
    <row r="37" spans="1:20" s="555" customFormat="1" ht="21.75" customHeight="1" thickTop="1">
      <c r="A37" s="893"/>
      <c r="B37" s="569" t="s">
        <v>355</v>
      </c>
      <c r="C37" s="570"/>
      <c r="D37" s="1009"/>
      <c r="F37" s="602">
        <f>SUM(G37:H37)</f>
        <v>0</v>
      </c>
      <c r="G37" s="603"/>
      <c r="H37" s="604"/>
      <c r="T37" s="1114"/>
    </row>
    <row r="38" spans="1:20" s="555" customFormat="1" ht="21.75" customHeight="1">
      <c r="A38" s="894"/>
      <c r="B38" s="572" t="s">
        <v>356</v>
      </c>
      <c r="C38" s="544"/>
      <c r="D38" s="1006">
        <v>170</v>
      </c>
      <c r="F38" s="605">
        <f>SUM(G38:H38)</f>
        <v>6216.799999999996</v>
      </c>
      <c r="G38" s="606">
        <f>G15-G36</f>
        <v>-27238.800000000003</v>
      </c>
      <c r="H38" s="607">
        <f>H15-H36</f>
        <v>33455.6</v>
      </c>
      <c r="T38" s="1114"/>
    </row>
    <row r="39" spans="1:20" s="555" customFormat="1" ht="21.75" customHeight="1" thickBot="1">
      <c r="A39" s="568"/>
      <c r="B39" s="572" t="s">
        <v>357</v>
      </c>
      <c r="C39" s="544"/>
      <c r="D39" s="1006">
        <v>180</v>
      </c>
      <c r="F39" s="608">
        <f>F38/F36*100</f>
        <v>7.904969470094418</v>
      </c>
      <c r="G39" s="606">
        <f>G38/G36*100</f>
        <v>-82.6349703301904</v>
      </c>
      <c r="H39" s="607">
        <f>H38/H36*100</f>
        <v>73.23680972999951</v>
      </c>
      <c r="T39" s="1114"/>
    </row>
    <row r="40" spans="2:20" ht="30" customHeight="1">
      <c r="B40" s="533" t="s">
        <v>390</v>
      </c>
      <c r="F40" s="609"/>
      <c r="G40" s="1177">
        <v>472</v>
      </c>
      <c r="H40" s="609"/>
      <c r="T40" s="1110"/>
    </row>
    <row r="41" spans="1:20" s="533" customFormat="1" ht="18.75">
      <c r="A41" s="895" t="s">
        <v>358</v>
      </c>
      <c r="C41" s="534"/>
      <c r="D41" s="977"/>
      <c r="F41" s="609"/>
      <c r="G41" s="609"/>
      <c r="H41" s="609"/>
      <c r="T41" s="1117"/>
    </row>
    <row r="42" spans="1:20" s="533" customFormat="1" ht="18.75">
      <c r="A42" s="896"/>
      <c r="B42" s="533" t="s">
        <v>359</v>
      </c>
      <c r="C42" s="534"/>
      <c r="D42" s="977"/>
      <c r="F42" s="609"/>
      <c r="G42" s="609"/>
      <c r="H42" s="609"/>
      <c r="T42" s="1117"/>
    </row>
    <row r="43" spans="1:20" s="533" customFormat="1" ht="18.75">
      <c r="A43" s="896"/>
      <c r="C43" s="573" t="s">
        <v>360</v>
      </c>
      <c r="D43" s="1010">
        <v>191</v>
      </c>
      <c r="F43" s="610" t="s">
        <v>333</v>
      </c>
      <c r="G43" s="1011">
        <f>дов!F57</f>
        <v>522</v>
      </c>
      <c r="H43" s="611"/>
      <c r="T43" s="1117"/>
    </row>
    <row r="44" spans="1:20" s="533" customFormat="1" ht="18.75">
      <c r="A44" s="896"/>
      <c r="C44" s="573" t="s">
        <v>361</v>
      </c>
      <c r="D44" s="1010">
        <v>192</v>
      </c>
      <c r="F44" s="610" t="s">
        <v>361</v>
      </c>
      <c r="G44" s="1012">
        <f>дов!L57</f>
        <v>510.4</v>
      </c>
      <c r="H44" s="611"/>
      <c r="T44" s="1117"/>
    </row>
    <row r="45" spans="2:20" ht="18.75">
      <c r="B45" s="533" t="s">
        <v>391</v>
      </c>
      <c r="F45" s="609"/>
      <c r="G45" s="609"/>
      <c r="H45" s="609"/>
      <c r="T45" s="1110"/>
    </row>
    <row r="46" spans="2:20" ht="18.75">
      <c r="B46" s="533" t="s">
        <v>360</v>
      </c>
      <c r="F46" s="609"/>
      <c r="G46" s="607">
        <f>дов!F51</f>
        <v>41686</v>
      </c>
      <c r="H46" s="609"/>
      <c r="T46" s="1110"/>
    </row>
    <row r="47" spans="5:20" ht="18.75">
      <c r="E47" s="574"/>
      <c r="F47" s="609"/>
      <c r="G47" s="609"/>
      <c r="H47" s="609"/>
      <c r="T47" s="1110"/>
    </row>
    <row r="48" spans="1:20" s="575" customFormat="1" ht="18.75">
      <c r="A48" s="897"/>
      <c r="B48" s="874" t="s">
        <v>362</v>
      </c>
      <c r="C48" s="875"/>
      <c r="D48" s="1013"/>
      <c r="E48" s="876"/>
      <c r="F48" s="612">
        <f>F15*1000/F12</f>
        <v>1629.9988475279474</v>
      </c>
      <c r="G48" s="613">
        <f>G15*1000/G12</f>
        <v>494.9844344517468</v>
      </c>
      <c r="H48" s="613">
        <f>H15*1000/H12</f>
        <v>1954.0964985925232</v>
      </c>
      <c r="T48" s="1110"/>
    </row>
    <row r="50" ht="18.75">
      <c r="B50" s="920" t="s">
        <v>375</v>
      </c>
    </row>
  </sheetData>
  <sheetProtection password="E3A0" sheet="1" objects="1" scenarios="1" formatCells="0" formatColumns="0" formatRows="0" insertHyperlinks="0" autoFilter="0" pivotTables="0"/>
  <mergeCells count="5">
    <mergeCell ref="G8:H8"/>
    <mergeCell ref="A1:B1"/>
    <mergeCell ref="A2:B2"/>
    <mergeCell ref="A4:D4"/>
    <mergeCell ref="A5:D5"/>
  </mergeCells>
  <printOptions/>
  <pageMargins left="1.08" right="0.1968503937007874" top="0.4724409448818898" bottom="0.31496062992125984" header="0.15748031496062992" footer="0.15748031496062992"/>
  <pageSetup horizontalDpi="600" verticalDpi="600" orientation="portrait" paperSize="9" scale="70" r:id="rId3"/>
  <headerFooter alignWithMargins="0">
    <oddHeader>&amp;R&amp;8&amp;F  &amp;A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T57"/>
  <sheetViews>
    <sheetView showZeros="0" zoomScale="75" zoomScaleNormal="75" zoomScalePageLayoutView="0" workbookViewId="0" topLeftCell="A1">
      <selection activeCell="F1" sqref="F1"/>
    </sheetView>
  </sheetViews>
  <sheetFormatPr defaultColWidth="8.00390625" defaultRowHeight="12.75"/>
  <cols>
    <col min="1" max="1" width="4.57421875" style="574" customWidth="1"/>
    <col min="2" max="2" width="48.140625" style="533" customWidth="1"/>
    <col min="3" max="3" width="4.57421875" style="928" customWidth="1"/>
    <col min="4" max="5" width="25.57421875" style="534" customWidth="1"/>
    <col min="6" max="6" width="8.00390625" style="929" customWidth="1"/>
    <col min="7" max="7" width="14.57421875" style="931" customWidth="1"/>
    <col min="8" max="8" width="12.421875" style="931" customWidth="1"/>
    <col min="9" max="13" width="0" style="932" hidden="1" customWidth="1"/>
    <col min="14" max="14" width="1.8515625" style="932" hidden="1" customWidth="1"/>
    <col min="15" max="15" width="4.00390625" style="932" hidden="1" customWidth="1"/>
    <col min="16" max="16" width="8.00390625" style="932" customWidth="1"/>
    <col min="17" max="20" width="8.00390625" style="929" customWidth="1"/>
    <col min="21" max="16384" width="8.00390625" style="532" customWidth="1"/>
  </cols>
  <sheetData>
    <row r="1" spans="1:20" s="529" customFormat="1" ht="19.5" thickBot="1">
      <c r="A1" s="1247" t="s">
        <v>319</v>
      </c>
      <c r="B1" s="1247"/>
      <c r="C1" s="922"/>
      <c r="D1" s="528"/>
      <c r="E1" s="528" t="s">
        <v>376</v>
      </c>
      <c r="F1" s="923"/>
      <c r="G1" s="924" t="s">
        <v>377</v>
      </c>
      <c r="H1" s="924" t="s">
        <v>378</v>
      </c>
      <c r="I1" s="925"/>
      <c r="J1" s="925"/>
      <c r="K1" s="925"/>
      <c r="L1" s="925"/>
      <c r="M1" s="925"/>
      <c r="N1" s="925"/>
      <c r="O1" s="925"/>
      <c r="P1" s="925"/>
      <c r="Q1" s="923"/>
      <c r="R1" s="923"/>
      <c r="S1" s="923"/>
      <c r="T1" s="923"/>
    </row>
    <row r="2" spans="1:20" s="529" customFormat="1" ht="20.25" thickBot="1" thickTop="1">
      <c r="A2" s="1247" t="s">
        <v>379</v>
      </c>
      <c r="B2" s="1247"/>
      <c r="C2" s="922"/>
      <c r="D2" s="528"/>
      <c r="E2" s="528"/>
      <c r="F2" s="923"/>
      <c r="G2" s="926">
        <v>1</v>
      </c>
      <c r="H2" s="927">
        <v>2010</v>
      </c>
      <c r="I2" s="925"/>
      <c r="J2" s="925" t="str">
        <f>"за І квартал "&amp;$H$2&amp;" року"</f>
        <v>за І квартал 2010 року</v>
      </c>
      <c r="K2" s="925"/>
      <c r="L2" s="925"/>
      <c r="M2" s="925"/>
      <c r="N2" s="925"/>
      <c r="O2" s="925"/>
      <c r="P2" s="925"/>
      <c r="Q2" s="923"/>
      <c r="R2" s="923"/>
      <c r="S2" s="923"/>
      <c r="T2" s="923"/>
    </row>
    <row r="3" spans="7:10" ht="19.5" thickTop="1">
      <c r="G3" s="930"/>
      <c r="J3" s="925" t="str">
        <f>"за І півріччя "&amp;$H$2&amp;" року"</f>
        <v>за І півріччя 2010 року</v>
      </c>
    </row>
    <row r="4" spans="1:20" s="530" customFormat="1" ht="18.75">
      <c r="A4" s="1248" t="s">
        <v>321</v>
      </c>
      <c r="B4" s="1248"/>
      <c r="C4" s="1248"/>
      <c r="D4" s="1248"/>
      <c r="E4" s="1248"/>
      <c r="F4" s="933"/>
      <c r="G4" s="929"/>
      <c r="H4" s="934"/>
      <c r="I4" s="935"/>
      <c r="J4" s="925" t="str">
        <f>"за 9 місяців "&amp;$H$2&amp;" року"</f>
        <v>за 9 місяців 2010 року</v>
      </c>
      <c r="K4" s="935"/>
      <c r="L4" s="935"/>
      <c r="M4" s="935"/>
      <c r="N4" s="935"/>
      <c r="O4" s="935"/>
      <c r="P4" s="935"/>
      <c r="Q4" s="933"/>
      <c r="R4" s="933"/>
      <c r="S4" s="933"/>
      <c r="T4" s="933"/>
    </row>
    <row r="5" spans="1:20" s="531" customFormat="1" ht="18.75">
      <c r="A5" s="1249" t="s">
        <v>322</v>
      </c>
      <c r="B5" s="1249"/>
      <c r="C5" s="1249"/>
      <c r="D5" s="1249"/>
      <c r="E5" s="1249"/>
      <c r="F5" s="936"/>
      <c r="G5" s="937"/>
      <c r="H5" s="938"/>
      <c r="I5" s="939"/>
      <c r="J5" s="925" t="str">
        <f>"за "&amp;$H$2&amp;" рік"</f>
        <v>за 2010 рік</v>
      </c>
      <c r="K5" s="939"/>
      <c r="L5" s="939"/>
      <c r="M5" s="939"/>
      <c r="N5" s="939"/>
      <c r="O5" s="939"/>
      <c r="P5" s="939"/>
      <c r="Q5" s="936"/>
      <c r="R5" s="936"/>
      <c r="S5" s="936"/>
      <c r="T5" s="936"/>
    </row>
    <row r="6" spans="1:20" s="531" customFormat="1" ht="18.75">
      <c r="A6" s="1249" t="str">
        <f>IF(G2=1,J2,IF(G2=2,J3,(IF(G2=3,J4,J5))))</f>
        <v>за І квартал 2010 року</v>
      </c>
      <c r="B6" s="1249"/>
      <c r="C6" s="1249"/>
      <c r="D6" s="1249"/>
      <c r="E6" s="1249"/>
      <c r="F6" s="936"/>
      <c r="G6" s="937"/>
      <c r="H6" s="938"/>
      <c r="I6" s="939"/>
      <c r="J6" s="939"/>
      <c r="K6" s="939"/>
      <c r="L6" s="939"/>
      <c r="M6" s="939"/>
      <c r="N6" s="939"/>
      <c r="O6" s="939"/>
      <c r="P6" s="939"/>
      <c r="Q6" s="936"/>
      <c r="R6" s="936"/>
      <c r="S6" s="936"/>
      <c r="T6" s="936"/>
    </row>
    <row r="7" spans="1:20" s="531" customFormat="1" ht="18.75">
      <c r="A7" s="921"/>
      <c r="B7" s="921"/>
      <c r="C7" s="940"/>
      <c r="D7" s="921"/>
      <c r="E7" s="941" t="s">
        <v>380</v>
      </c>
      <c r="F7" s="936"/>
      <c r="G7" s="938"/>
      <c r="H7" s="938"/>
      <c r="I7" s="939"/>
      <c r="J7" s="939"/>
      <c r="K7" s="939"/>
      <c r="L7" s="939"/>
      <c r="M7" s="939"/>
      <c r="N7" s="939"/>
      <c r="O7" s="939"/>
      <c r="P7" s="939"/>
      <c r="Q7" s="936"/>
      <c r="R7" s="936"/>
      <c r="S7" s="936"/>
      <c r="T7" s="936"/>
    </row>
    <row r="8" spans="1:20" s="536" customFormat="1" ht="30">
      <c r="A8" s="942" t="s">
        <v>2</v>
      </c>
      <c r="B8" s="535"/>
      <c r="C8" s="538"/>
      <c r="D8" s="1252" t="s">
        <v>323</v>
      </c>
      <c r="E8" s="1253"/>
      <c r="F8" s="943"/>
      <c r="G8" s="943"/>
      <c r="H8" s="943"/>
      <c r="I8" s="944"/>
      <c r="J8" s="944"/>
      <c r="K8" s="944"/>
      <c r="L8" s="944"/>
      <c r="M8" s="944"/>
      <c r="N8" s="944"/>
      <c r="O8" s="944"/>
      <c r="P8" s="944"/>
      <c r="Q8" s="943"/>
      <c r="R8" s="943"/>
      <c r="S8" s="943"/>
      <c r="T8" s="943"/>
    </row>
    <row r="9" spans="1:20" s="537" customFormat="1" ht="15">
      <c r="A9" s="539" t="s">
        <v>326</v>
      </c>
      <c r="B9" s="539" t="s">
        <v>327</v>
      </c>
      <c r="C9" s="539"/>
      <c r="D9" s="1250" t="s">
        <v>328</v>
      </c>
      <c r="E9" s="1250" t="s">
        <v>329</v>
      </c>
      <c r="F9" s="945"/>
      <c r="G9" s="945"/>
      <c r="H9" s="945"/>
      <c r="I9" s="946"/>
      <c r="J9" s="946"/>
      <c r="K9" s="946"/>
      <c r="L9" s="946"/>
      <c r="M9" s="946"/>
      <c r="N9" s="946"/>
      <c r="O9" s="946"/>
      <c r="P9" s="946"/>
      <c r="Q9" s="945"/>
      <c r="R9" s="945"/>
      <c r="S9" s="945"/>
      <c r="T9" s="945"/>
    </row>
    <row r="10" spans="1:20" s="537" customFormat="1" ht="15.75" thickBot="1">
      <c r="A10" s="540"/>
      <c r="B10" s="540"/>
      <c r="C10" s="540"/>
      <c r="D10" s="1251"/>
      <c r="E10" s="1251"/>
      <c r="F10" s="945"/>
      <c r="G10" s="945"/>
      <c r="H10" s="945"/>
      <c r="I10" s="946"/>
      <c r="J10" s="946"/>
      <c r="K10" s="946"/>
      <c r="L10" s="946"/>
      <c r="M10" s="946"/>
      <c r="N10" s="946"/>
      <c r="O10" s="946"/>
      <c r="P10" s="946"/>
      <c r="Q10" s="945"/>
      <c r="R10" s="945"/>
      <c r="S10" s="945"/>
      <c r="T10" s="945"/>
    </row>
    <row r="11" spans="1:20" s="543" customFormat="1" ht="24.75" customHeight="1" thickTop="1">
      <c r="A11" s="1125"/>
      <c r="B11" s="541" t="s">
        <v>332</v>
      </c>
      <c r="C11" s="947">
        <v>10</v>
      </c>
      <c r="D11" s="541">
        <f>к!F11</f>
        <v>0</v>
      </c>
      <c r="E11" s="541">
        <f>к!H11</f>
        <v>0</v>
      </c>
      <c r="F11" s="948"/>
      <c r="G11" s="948"/>
      <c r="H11" s="948"/>
      <c r="I11" s="949"/>
      <c r="J11" s="949"/>
      <c r="K11" s="949"/>
      <c r="L11" s="949"/>
      <c r="M11" s="949"/>
      <c r="N11" s="949"/>
      <c r="O11" s="949"/>
      <c r="P11" s="949"/>
      <c r="Q11" s="948"/>
      <c r="R11" s="948"/>
      <c r="S11" s="948"/>
      <c r="T11" s="948"/>
    </row>
    <row r="12" spans="1:20" s="543" customFormat="1" ht="15.75">
      <c r="A12" s="1126"/>
      <c r="B12" s="545" t="s">
        <v>360</v>
      </c>
      <c r="C12" s="950">
        <v>11</v>
      </c>
      <c r="D12" s="545">
        <f>к!F12</f>
        <v>52062</v>
      </c>
      <c r="E12" s="545">
        <f>к!H12</f>
        <v>40498</v>
      </c>
      <c r="F12" s="948"/>
      <c r="G12" s="948"/>
      <c r="H12" s="948"/>
      <c r="I12" s="949"/>
      <c r="J12" s="949"/>
      <c r="K12" s="949"/>
      <c r="L12" s="949"/>
      <c r="M12" s="949"/>
      <c r="N12" s="949"/>
      <c r="O12" s="949"/>
      <c r="P12" s="949"/>
      <c r="Q12" s="948"/>
      <c r="R12" s="948"/>
      <c r="S12" s="948"/>
      <c r="T12" s="948"/>
    </row>
    <row r="13" spans="1:20" s="543" customFormat="1" ht="15.75">
      <c r="A13" s="1126"/>
      <c r="B13" s="550"/>
      <c r="C13" s="951"/>
      <c r="D13" s="550">
        <f>к!F13</f>
        <v>0</v>
      </c>
      <c r="E13" s="550">
        <f>к!H13</f>
        <v>0</v>
      </c>
      <c r="F13" s="948"/>
      <c r="G13" s="948"/>
      <c r="H13" s="948"/>
      <c r="I13" s="949"/>
      <c r="J13" s="949"/>
      <c r="K13" s="949"/>
      <c r="L13" s="949"/>
      <c r="M13" s="949"/>
      <c r="N13" s="949"/>
      <c r="O13" s="949"/>
      <c r="P13" s="949"/>
      <c r="Q13" s="948"/>
      <c r="R13" s="948"/>
      <c r="S13" s="948"/>
      <c r="T13" s="948"/>
    </row>
    <row r="14" spans="1:20" s="543" customFormat="1" ht="15.75">
      <c r="A14" s="890"/>
      <c r="B14" s="987" t="s">
        <v>385</v>
      </c>
      <c r="C14" s="951"/>
      <c r="D14" s="987">
        <f>к!F14</f>
        <v>23569</v>
      </c>
      <c r="E14" s="987">
        <f>к!H14</f>
        <v>12669</v>
      </c>
      <c r="F14" s="948"/>
      <c r="G14" s="948"/>
      <c r="H14" s="948"/>
      <c r="I14" s="949"/>
      <c r="J14" s="949"/>
      <c r="K14" s="949"/>
      <c r="L14" s="949"/>
      <c r="M14" s="949"/>
      <c r="N14" s="949"/>
      <c r="O14" s="949"/>
      <c r="P14" s="949"/>
      <c r="Q14" s="948"/>
      <c r="R14" s="948"/>
      <c r="S14" s="948"/>
      <c r="T14" s="948"/>
    </row>
    <row r="15" spans="1:20" s="543" customFormat="1" ht="31.5">
      <c r="A15" s="1126"/>
      <c r="B15" s="551" t="s">
        <v>334</v>
      </c>
      <c r="C15" s="952">
        <v>12</v>
      </c>
      <c r="D15" s="551">
        <f>к!F15</f>
        <v>84861</v>
      </c>
      <c r="E15" s="551">
        <f>к!H15</f>
        <v>79137</v>
      </c>
      <c r="F15" s="948"/>
      <c r="G15" s="948"/>
      <c r="H15" s="948"/>
      <c r="I15" s="949"/>
      <c r="J15" s="949"/>
      <c r="K15" s="949"/>
      <c r="L15" s="949"/>
      <c r="M15" s="949"/>
      <c r="N15" s="949"/>
      <c r="O15" s="949"/>
      <c r="P15" s="949"/>
      <c r="Q15" s="948"/>
      <c r="R15" s="948"/>
      <c r="S15" s="948"/>
      <c r="T15" s="948"/>
    </row>
    <row r="16" spans="1:20" s="555" customFormat="1" ht="21.75" customHeight="1">
      <c r="A16" s="953">
        <v>1</v>
      </c>
      <c r="B16" s="553" t="s">
        <v>335</v>
      </c>
      <c r="C16" s="954">
        <v>20</v>
      </c>
      <c r="D16" s="553">
        <f>к!F16</f>
        <v>5026.2</v>
      </c>
      <c r="E16" s="553">
        <f>к!H16</f>
        <v>4939.9</v>
      </c>
      <c r="F16" s="955"/>
      <c r="G16" s="948"/>
      <c r="H16" s="948"/>
      <c r="I16" s="956"/>
      <c r="J16" s="956"/>
      <c r="K16" s="956"/>
      <c r="L16" s="956"/>
      <c r="M16" s="956"/>
      <c r="N16" s="956"/>
      <c r="O16" s="956"/>
      <c r="P16" s="956"/>
      <c r="Q16" s="955"/>
      <c r="R16" s="955"/>
      <c r="S16" s="955"/>
      <c r="T16" s="955"/>
    </row>
    <row r="17" spans="1:20" s="555" customFormat="1" ht="21.75" customHeight="1">
      <c r="A17" s="556"/>
      <c r="B17" s="556" t="s">
        <v>336</v>
      </c>
      <c r="C17" s="957">
        <v>21</v>
      </c>
      <c r="D17" s="556">
        <f>к!F17</f>
        <v>5026.2</v>
      </c>
      <c r="E17" s="556">
        <f>к!H17</f>
        <v>4939.9</v>
      </c>
      <c r="F17" s="955"/>
      <c r="G17" s="948"/>
      <c r="H17" s="948"/>
      <c r="I17" s="956"/>
      <c r="J17" s="956"/>
      <c r="K17" s="956"/>
      <c r="L17" s="956"/>
      <c r="M17" s="956"/>
      <c r="N17" s="956"/>
      <c r="O17" s="956"/>
      <c r="P17" s="956"/>
      <c r="Q17" s="955"/>
      <c r="R17" s="955"/>
      <c r="S17" s="955"/>
      <c r="T17" s="955"/>
    </row>
    <row r="18" spans="1:20" s="555" customFormat="1" ht="21.75" customHeight="1">
      <c r="A18" s="558">
        <v>2</v>
      </c>
      <c r="B18" s="558" t="s">
        <v>337</v>
      </c>
      <c r="C18" s="958">
        <v>30</v>
      </c>
      <c r="D18" s="558">
        <f>к!F18</f>
        <v>0</v>
      </c>
      <c r="E18" s="558">
        <f>к!H18</f>
        <v>0</v>
      </c>
      <c r="F18" s="955"/>
      <c r="G18" s="948"/>
      <c r="H18" s="948"/>
      <c r="I18" s="956"/>
      <c r="J18" s="956"/>
      <c r="K18" s="956"/>
      <c r="L18" s="956"/>
      <c r="M18" s="956"/>
      <c r="N18" s="956"/>
      <c r="O18" s="956"/>
      <c r="P18" s="956"/>
      <c r="Q18" s="955"/>
      <c r="R18" s="955"/>
      <c r="S18" s="955"/>
      <c r="T18" s="955"/>
    </row>
    <row r="19" spans="1:20" s="555" customFormat="1" ht="47.25">
      <c r="A19" s="558">
        <v>3</v>
      </c>
      <c r="B19" s="558" t="s">
        <v>338</v>
      </c>
      <c r="C19" s="958">
        <v>40</v>
      </c>
      <c r="D19" s="558">
        <f>к!F19</f>
        <v>3809.9</v>
      </c>
      <c r="E19" s="558">
        <f>к!H19</f>
        <v>1913.3</v>
      </c>
      <c r="F19" s="955"/>
      <c r="G19" s="948"/>
      <c r="H19" s="948"/>
      <c r="I19" s="956"/>
      <c r="J19" s="956"/>
      <c r="K19" s="956"/>
      <c r="L19" s="956"/>
      <c r="M19" s="956"/>
      <c r="N19" s="956"/>
      <c r="O19" s="956"/>
      <c r="P19" s="956"/>
      <c r="Q19" s="955"/>
      <c r="R19" s="955"/>
      <c r="S19" s="955"/>
      <c r="T19" s="955"/>
    </row>
    <row r="20" spans="1:20" s="555" customFormat="1" ht="34.5" customHeight="1">
      <c r="A20" s="558"/>
      <c r="B20" s="996" t="s">
        <v>386</v>
      </c>
      <c r="C20" s="958"/>
      <c r="D20" s="996">
        <f>к!F20</f>
        <v>3809.9</v>
      </c>
      <c r="E20" s="996">
        <f>к!H20</f>
        <v>1913.3</v>
      </c>
      <c r="F20" s="955"/>
      <c r="G20" s="948"/>
      <c r="H20" s="948"/>
      <c r="I20" s="956"/>
      <c r="J20" s="956"/>
      <c r="K20" s="956"/>
      <c r="L20" s="956"/>
      <c r="M20" s="956"/>
      <c r="N20" s="956"/>
      <c r="O20" s="956"/>
      <c r="P20" s="956"/>
      <c r="Q20" s="955"/>
      <c r="R20" s="955"/>
      <c r="S20" s="955"/>
      <c r="T20" s="955"/>
    </row>
    <row r="21" spans="1:20" s="555" customFormat="1" ht="21.75" customHeight="1">
      <c r="A21" s="558">
        <v>4</v>
      </c>
      <c r="B21" s="558" t="s">
        <v>339</v>
      </c>
      <c r="C21" s="958">
        <v>50</v>
      </c>
      <c r="D21" s="558">
        <f>к!F21</f>
        <v>1037.6</v>
      </c>
      <c r="E21" s="558">
        <f>к!H21</f>
        <v>950</v>
      </c>
      <c r="F21" s="955"/>
      <c r="G21" s="948"/>
      <c r="H21" s="948"/>
      <c r="I21" s="956"/>
      <c r="J21" s="956"/>
      <c r="K21" s="956"/>
      <c r="L21" s="956"/>
      <c r="M21" s="956"/>
      <c r="N21" s="956"/>
      <c r="O21" s="956"/>
      <c r="P21" s="956"/>
      <c r="Q21" s="955"/>
      <c r="R21" s="955"/>
      <c r="S21" s="955"/>
      <c r="T21" s="955"/>
    </row>
    <row r="22" spans="1:20" s="555" customFormat="1" ht="21.75" customHeight="1">
      <c r="A22" s="558">
        <v>5</v>
      </c>
      <c r="B22" s="558" t="s">
        <v>340</v>
      </c>
      <c r="C22" s="958">
        <v>60</v>
      </c>
      <c r="D22" s="558">
        <f>к!F22</f>
        <v>2962.6</v>
      </c>
      <c r="E22" s="558">
        <f>к!H22</f>
        <v>2642.3</v>
      </c>
      <c r="F22" s="955"/>
      <c r="G22" s="948"/>
      <c r="H22" s="948"/>
      <c r="I22" s="956"/>
      <c r="J22" s="956"/>
      <c r="K22" s="956"/>
      <c r="L22" s="956"/>
      <c r="M22" s="956"/>
      <c r="N22" s="956"/>
      <c r="O22" s="956"/>
      <c r="P22" s="956"/>
      <c r="Q22" s="955"/>
      <c r="R22" s="955"/>
      <c r="S22" s="955"/>
      <c r="T22" s="955"/>
    </row>
    <row r="23" spans="1:20" s="555" customFormat="1" ht="21.75" customHeight="1">
      <c r="A23" s="558">
        <v>6</v>
      </c>
      <c r="B23" s="558" t="s">
        <v>341</v>
      </c>
      <c r="C23" s="958">
        <v>70</v>
      </c>
      <c r="D23" s="558">
        <f>к!F23</f>
        <v>2367.1</v>
      </c>
      <c r="E23" s="558">
        <f>к!H23</f>
        <v>2227.3</v>
      </c>
      <c r="F23" s="955"/>
      <c r="G23" s="948"/>
      <c r="H23" s="948"/>
      <c r="I23" s="956"/>
      <c r="J23" s="956"/>
      <c r="K23" s="956"/>
      <c r="L23" s="956"/>
      <c r="M23" s="956"/>
      <c r="N23" s="956"/>
      <c r="O23" s="956"/>
      <c r="P23" s="956"/>
      <c r="Q23" s="955"/>
      <c r="R23" s="955"/>
      <c r="S23" s="955"/>
      <c r="T23" s="955"/>
    </row>
    <row r="24" spans="1:20" s="555" customFormat="1" ht="21.75" customHeight="1">
      <c r="A24" s="558">
        <v>7</v>
      </c>
      <c r="B24" s="558" t="s">
        <v>342</v>
      </c>
      <c r="C24" s="958">
        <v>80</v>
      </c>
      <c r="D24" s="558">
        <f>к!F24</f>
        <v>1169.8</v>
      </c>
      <c r="E24" s="558">
        <f>к!H24</f>
        <v>1068.5</v>
      </c>
      <c r="F24" s="955"/>
      <c r="G24" s="948"/>
      <c r="H24" s="948"/>
      <c r="I24" s="956"/>
      <c r="J24" s="956"/>
      <c r="K24" s="956"/>
      <c r="L24" s="956"/>
      <c r="M24" s="956"/>
      <c r="N24" s="956"/>
      <c r="O24" s="956"/>
      <c r="P24" s="956"/>
      <c r="Q24" s="955"/>
      <c r="R24" s="955"/>
      <c r="S24" s="955"/>
      <c r="T24" s="955"/>
    </row>
    <row r="25" spans="1:20" s="555" customFormat="1" ht="31.5">
      <c r="A25" s="558">
        <v>8</v>
      </c>
      <c r="B25" s="558" t="s">
        <v>343</v>
      </c>
      <c r="C25" s="958">
        <v>90</v>
      </c>
      <c r="D25" s="558">
        <f>к!F25</f>
        <v>7891.5</v>
      </c>
      <c r="E25" s="558">
        <f>к!H25</f>
        <v>6609.9</v>
      </c>
      <c r="F25" s="955"/>
      <c r="G25" s="948"/>
      <c r="H25" s="948"/>
      <c r="I25" s="956"/>
      <c r="J25" s="956"/>
      <c r="K25" s="956"/>
      <c r="L25" s="956"/>
      <c r="M25" s="956"/>
      <c r="N25" s="956"/>
      <c r="O25" s="956"/>
      <c r="P25" s="956"/>
      <c r="Q25" s="955"/>
      <c r="R25" s="955"/>
      <c r="S25" s="955"/>
      <c r="T25" s="955"/>
    </row>
    <row r="26" spans="1:20" s="555" customFormat="1" ht="15.75">
      <c r="A26" s="558"/>
      <c r="B26" s="998" t="s">
        <v>387</v>
      </c>
      <c r="C26" s="958"/>
      <c r="D26" s="998">
        <f>к!F26</f>
        <v>441.3</v>
      </c>
      <c r="E26" s="998">
        <f>к!H26</f>
        <v>239.5</v>
      </c>
      <c r="F26" s="955"/>
      <c r="G26" s="948"/>
      <c r="H26" s="948"/>
      <c r="I26" s="956"/>
      <c r="J26" s="956"/>
      <c r="K26" s="956"/>
      <c r="L26" s="956"/>
      <c r="M26" s="956"/>
      <c r="N26" s="956"/>
      <c r="O26" s="956"/>
      <c r="P26" s="956"/>
      <c r="Q26" s="955"/>
      <c r="R26" s="955"/>
      <c r="S26" s="955"/>
      <c r="T26" s="955"/>
    </row>
    <row r="27" spans="1:20" s="555" customFormat="1" ht="15.75">
      <c r="A27" s="558"/>
      <c r="B27" s="987" t="s">
        <v>388</v>
      </c>
      <c r="C27" s="958"/>
      <c r="D27" s="987">
        <f>к!F27</f>
        <v>0</v>
      </c>
      <c r="E27" s="987">
        <f>к!H27</f>
        <v>0</v>
      </c>
      <c r="F27" s="955"/>
      <c r="G27" s="948"/>
      <c r="H27" s="948"/>
      <c r="I27" s="956"/>
      <c r="J27" s="956"/>
      <c r="K27" s="956"/>
      <c r="L27" s="956"/>
      <c r="M27" s="956"/>
      <c r="N27" s="956"/>
      <c r="O27" s="956"/>
      <c r="P27" s="956"/>
      <c r="Q27" s="955"/>
      <c r="R27" s="955"/>
      <c r="S27" s="955"/>
      <c r="T27" s="955"/>
    </row>
    <row r="28" spans="1:20" s="555" customFormat="1" ht="18.75" customHeight="1" hidden="1">
      <c r="A28" s="558"/>
      <c r="B28" s="558"/>
      <c r="C28" s="958"/>
      <c r="D28" s="558">
        <f>к!F28</f>
        <v>24264.699999999993</v>
      </c>
      <c r="E28" s="558">
        <f>к!H28</f>
        <v>20351.199999999993</v>
      </c>
      <c r="F28" s="955"/>
      <c r="G28" s="948"/>
      <c r="H28" s="948"/>
      <c r="I28" s="956"/>
      <c r="J28" s="956"/>
      <c r="K28" s="956"/>
      <c r="L28" s="956"/>
      <c r="M28" s="956"/>
      <c r="N28" s="956"/>
      <c r="O28" s="956"/>
      <c r="P28" s="956"/>
      <c r="Q28" s="955"/>
      <c r="R28" s="955"/>
      <c r="S28" s="955"/>
      <c r="T28" s="955"/>
    </row>
    <row r="29" spans="1:20" s="555" customFormat="1" ht="21.75" customHeight="1">
      <c r="A29" s="558">
        <v>9</v>
      </c>
      <c r="B29" s="558" t="s">
        <v>345</v>
      </c>
      <c r="C29" s="958">
        <v>100</v>
      </c>
      <c r="D29" s="558">
        <f>к!F29</f>
        <v>14029.619684734062</v>
      </c>
      <c r="E29" s="558">
        <f>к!H29</f>
        <v>3591.3</v>
      </c>
      <c r="F29" s="955"/>
      <c r="G29" s="948"/>
      <c r="H29" s="948"/>
      <c r="I29" s="956"/>
      <c r="J29" s="956"/>
      <c r="K29" s="956"/>
      <c r="L29" s="956"/>
      <c r="M29" s="956"/>
      <c r="N29" s="956"/>
      <c r="O29" s="956"/>
      <c r="P29" s="956"/>
      <c r="Q29" s="955"/>
      <c r="R29" s="955"/>
      <c r="S29" s="955"/>
      <c r="T29" s="955"/>
    </row>
    <row r="30" spans="1:20" s="555" customFormat="1" ht="31.5">
      <c r="A30" s="558">
        <v>10</v>
      </c>
      <c r="B30" s="558" t="s">
        <v>346</v>
      </c>
      <c r="C30" s="958">
        <v>110</v>
      </c>
      <c r="D30" s="558">
        <f>к!F30</f>
        <v>12999.98031526594</v>
      </c>
      <c r="E30" s="558">
        <f>к!H30</f>
        <v>0</v>
      </c>
      <c r="F30" s="955"/>
      <c r="G30" s="948"/>
      <c r="H30" s="948"/>
      <c r="I30" s="956"/>
      <c r="J30" s="956"/>
      <c r="K30" s="956"/>
      <c r="L30" s="956"/>
      <c r="M30" s="956"/>
      <c r="N30" s="956"/>
      <c r="O30" s="956"/>
      <c r="P30" s="956"/>
      <c r="Q30" s="955"/>
      <c r="R30" s="955"/>
      <c r="S30" s="955"/>
      <c r="T30" s="955"/>
    </row>
    <row r="31" spans="1:20" s="555" customFormat="1" ht="21.75" customHeight="1">
      <c r="A31" s="558">
        <v>11</v>
      </c>
      <c r="B31" s="558" t="s">
        <v>350</v>
      </c>
      <c r="C31" s="958">
        <v>120</v>
      </c>
      <c r="D31" s="558">
        <f>к!F31</f>
        <v>12719.4</v>
      </c>
      <c r="E31" s="558">
        <f>к!H31</f>
        <v>12719.4</v>
      </c>
      <c r="F31" s="955"/>
      <c r="G31" s="948"/>
      <c r="H31" s="948"/>
      <c r="I31" s="956"/>
      <c r="J31" s="956"/>
      <c r="K31" s="956"/>
      <c r="L31" s="956"/>
      <c r="M31" s="956"/>
      <c r="N31" s="956"/>
      <c r="O31" s="956"/>
      <c r="P31" s="956"/>
      <c r="Q31" s="955"/>
      <c r="R31" s="955"/>
      <c r="S31" s="955"/>
      <c r="T31" s="955"/>
    </row>
    <row r="32" spans="1:20" s="555" customFormat="1" ht="40.5" customHeight="1">
      <c r="A32" s="558"/>
      <c r="B32" s="987" t="s">
        <v>389</v>
      </c>
      <c r="C32" s="958"/>
      <c r="D32" s="987">
        <f>к!F32</f>
        <v>12719.4</v>
      </c>
      <c r="E32" s="987">
        <f>к!H32</f>
        <v>12719.4</v>
      </c>
      <c r="F32" s="955"/>
      <c r="G32" s="948"/>
      <c r="H32" s="948"/>
      <c r="I32" s="956"/>
      <c r="J32" s="956"/>
      <c r="K32" s="956"/>
      <c r="L32" s="956"/>
      <c r="M32" s="956"/>
      <c r="N32" s="956"/>
      <c r="O32" s="956"/>
      <c r="P32" s="956"/>
      <c r="Q32" s="955"/>
      <c r="R32" s="955"/>
      <c r="S32" s="955"/>
      <c r="T32" s="955"/>
    </row>
    <row r="33" spans="1:20" s="555" customFormat="1" ht="21.75" customHeight="1">
      <c r="A33" s="558">
        <v>12</v>
      </c>
      <c r="B33" s="558" t="s">
        <v>351</v>
      </c>
      <c r="C33" s="958">
        <v>130</v>
      </c>
      <c r="D33" s="558">
        <f>к!F33</f>
        <v>64013.700000000004</v>
      </c>
      <c r="E33" s="558">
        <f>к!H33</f>
        <v>36661.9</v>
      </c>
      <c r="F33" s="955"/>
      <c r="G33" s="948"/>
      <c r="H33" s="948"/>
      <c r="I33" s="956"/>
      <c r="J33" s="956"/>
      <c r="K33" s="956"/>
      <c r="L33" s="956"/>
      <c r="M33" s="956"/>
      <c r="N33" s="956"/>
      <c r="O33" s="956"/>
      <c r="P33" s="956"/>
      <c r="Q33" s="955"/>
      <c r="R33" s="955"/>
      <c r="S33" s="955"/>
      <c r="T33" s="955"/>
    </row>
    <row r="34" spans="1:20" s="555" customFormat="1" ht="21.75" customHeight="1">
      <c r="A34" s="558"/>
      <c r="B34" s="558" t="s">
        <v>352</v>
      </c>
      <c r="C34" s="958">
        <v>140</v>
      </c>
      <c r="D34" s="558">
        <f>к!F34</f>
        <v>10584.5</v>
      </c>
      <c r="E34" s="558">
        <f>к!H34</f>
        <v>4973.5</v>
      </c>
      <c r="F34" s="955"/>
      <c r="G34" s="948"/>
      <c r="H34" s="948"/>
      <c r="I34" s="956"/>
      <c r="J34" s="956"/>
      <c r="K34" s="956"/>
      <c r="L34" s="956"/>
      <c r="M34" s="956"/>
      <c r="N34" s="956"/>
      <c r="O34" s="956"/>
      <c r="P34" s="956"/>
      <c r="Q34" s="955"/>
      <c r="R34" s="955"/>
      <c r="S34" s="955"/>
      <c r="T34" s="955"/>
    </row>
    <row r="35" spans="1:20" s="555" customFormat="1" ht="21.75" customHeight="1" thickBot="1">
      <c r="A35" s="558"/>
      <c r="B35" s="558" t="s">
        <v>353</v>
      </c>
      <c r="C35" s="958">
        <v>150</v>
      </c>
      <c r="D35" s="558">
        <f>к!F35</f>
        <v>4046</v>
      </c>
      <c r="E35" s="558">
        <f>к!H35</f>
        <v>4046</v>
      </c>
      <c r="F35" s="955"/>
      <c r="G35" s="948"/>
      <c r="H35" s="948"/>
      <c r="I35" s="956"/>
      <c r="J35" s="956"/>
      <c r="K35" s="956"/>
      <c r="L35" s="956"/>
      <c r="M35" s="956"/>
      <c r="N35" s="956"/>
      <c r="O35" s="956"/>
      <c r="P35" s="956"/>
      <c r="Q35" s="955"/>
      <c r="R35" s="955"/>
      <c r="S35" s="955"/>
      <c r="T35" s="955"/>
    </row>
    <row r="36" spans="1:20" s="571" customFormat="1" ht="21.75" customHeight="1" thickBot="1" thickTop="1">
      <c r="A36" s="959"/>
      <c r="B36" s="569" t="s">
        <v>354</v>
      </c>
      <c r="C36" s="960">
        <v>160</v>
      </c>
      <c r="D36" s="569">
        <f>к!F36</f>
        <v>78644.20000000001</v>
      </c>
      <c r="E36" s="569">
        <f>к!H36</f>
        <v>45681.4</v>
      </c>
      <c r="F36" s="961"/>
      <c r="G36" s="962"/>
      <c r="H36" s="962"/>
      <c r="I36" s="956"/>
      <c r="J36" s="956"/>
      <c r="K36" s="956"/>
      <c r="L36" s="956"/>
      <c r="M36" s="956"/>
      <c r="N36" s="956"/>
      <c r="O36" s="956"/>
      <c r="P36" s="956"/>
      <c r="Q36" s="961"/>
      <c r="R36" s="961"/>
      <c r="S36" s="961"/>
      <c r="T36" s="961"/>
    </row>
    <row r="37" spans="1:20" s="555" customFormat="1" ht="21.75" customHeight="1" thickTop="1">
      <c r="A37" s="963"/>
      <c r="B37" s="569" t="s">
        <v>355</v>
      </c>
      <c r="C37" s="960"/>
      <c r="D37" s="569">
        <f>к!F37</f>
        <v>0</v>
      </c>
      <c r="E37" s="569">
        <f>к!H37</f>
        <v>0</v>
      </c>
      <c r="F37" s="955"/>
      <c r="G37" s="948"/>
      <c r="H37" s="948"/>
      <c r="I37" s="956"/>
      <c r="J37" s="956"/>
      <c r="K37" s="956"/>
      <c r="L37" s="956"/>
      <c r="M37" s="956"/>
      <c r="N37" s="956"/>
      <c r="O37" s="956"/>
      <c r="P37" s="956"/>
      <c r="Q37" s="955"/>
      <c r="R37" s="955"/>
      <c r="S37" s="955"/>
      <c r="T37" s="955"/>
    </row>
    <row r="38" spans="1:20" s="555" customFormat="1" ht="21.75" customHeight="1">
      <c r="A38" s="1127"/>
      <c r="B38" s="572" t="s">
        <v>356</v>
      </c>
      <c r="C38" s="958">
        <v>170</v>
      </c>
      <c r="D38" s="572">
        <f>к!F38</f>
        <v>6216.799999999996</v>
      </c>
      <c r="E38" s="572">
        <f>к!H38</f>
        <v>33455.6</v>
      </c>
      <c r="F38" s="955"/>
      <c r="G38" s="948"/>
      <c r="H38" s="948"/>
      <c r="I38" s="956"/>
      <c r="J38" s="956"/>
      <c r="K38" s="956"/>
      <c r="L38" s="956"/>
      <c r="M38" s="956"/>
      <c r="N38" s="956"/>
      <c r="O38" s="956"/>
      <c r="P38" s="956"/>
      <c r="Q38" s="955"/>
      <c r="R38" s="955"/>
      <c r="S38" s="955"/>
      <c r="T38" s="955"/>
    </row>
    <row r="39" spans="1:20" s="555" customFormat="1" ht="21.75" customHeight="1">
      <c r="A39" s="558"/>
      <c r="B39" s="572" t="s">
        <v>357</v>
      </c>
      <c r="C39" s="958">
        <v>180</v>
      </c>
      <c r="D39" s="572">
        <f>к!F39</f>
        <v>7.904969470094418</v>
      </c>
      <c r="E39" s="572">
        <f>к!H39</f>
        <v>73.23680972999951</v>
      </c>
      <c r="F39" s="955"/>
      <c r="G39" s="948"/>
      <c r="H39" s="948"/>
      <c r="I39" s="956"/>
      <c r="J39" s="956"/>
      <c r="K39" s="956"/>
      <c r="L39" s="956"/>
      <c r="M39" s="956"/>
      <c r="N39" s="956"/>
      <c r="O39" s="956"/>
      <c r="P39" s="956"/>
      <c r="Q39" s="955"/>
      <c r="R39" s="955"/>
      <c r="S39" s="955"/>
      <c r="T39" s="955"/>
    </row>
    <row r="40" ht="9" customHeight="1"/>
    <row r="41" spans="1:20" s="533" customFormat="1" ht="18.75">
      <c r="A41" s="964" t="s">
        <v>358</v>
      </c>
      <c r="C41" s="928"/>
      <c r="D41" s="534"/>
      <c r="E41" s="534"/>
      <c r="F41" s="965"/>
      <c r="G41" s="966"/>
      <c r="H41" s="966"/>
      <c r="I41" s="967"/>
      <c r="J41" s="967"/>
      <c r="K41" s="967"/>
      <c r="L41" s="967"/>
      <c r="M41" s="967"/>
      <c r="N41" s="967"/>
      <c r="O41" s="967"/>
      <c r="P41" s="967"/>
      <c r="Q41" s="965"/>
      <c r="R41" s="965"/>
      <c r="S41" s="965"/>
      <c r="T41" s="965"/>
    </row>
    <row r="42" spans="2:20" s="533" customFormat="1" ht="18.75">
      <c r="B42" s="533" t="s">
        <v>359</v>
      </c>
      <c r="C42" s="928"/>
      <c r="D42" s="534"/>
      <c r="E42" s="534"/>
      <c r="F42" s="965"/>
      <c r="G42" s="966"/>
      <c r="H42" s="966"/>
      <c r="I42" s="967"/>
      <c r="J42" s="967"/>
      <c r="K42" s="967"/>
      <c r="L42" s="967"/>
      <c r="M42" s="967"/>
      <c r="N42" s="967"/>
      <c r="O42" s="967"/>
      <c r="P42" s="967"/>
      <c r="Q42" s="965"/>
      <c r="R42" s="965"/>
      <c r="S42" s="965"/>
      <c r="T42" s="965"/>
    </row>
    <row r="43" spans="3:20" s="533" customFormat="1" ht="15.75">
      <c r="C43" s="928">
        <v>191</v>
      </c>
      <c r="D43" s="573" t="s">
        <v>360</v>
      </c>
      <c r="E43" s="572">
        <f>к!G43</f>
        <v>522</v>
      </c>
      <c r="F43" s="965"/>
      <c r="G43" s="966"/>
      <c r="H43" s="966"/>
      <c r="I43" s="967"/>
      <c r="J43" s="967"/>
      <c r="K43" s="967"/>
      <c r="L43" s="967"/>
      <c r="M43" s="967"/>
      <c r="N43" s="967"/>
      <c r="O43" s="967"/>
      <c r="P43" s="967"/>
      <c r="Q43" s="965"/>
      <c r="R43" s="965"/>
      <c r="S43" s="965"/>
      <c r="T43" s="965"/>
    </row>
    <row r="44" spans="3:20" s="533" customFormat="1" ht="15.75">
      <c r="C44" s="928">
        <v>192</v>
      </c>
      <c r="D44" s="573" t="s">
        <v>381</v>
      </c>
      <c r="E44" s="572">
        <f>к!G44</f>
        <v>510.4</v>
      </c>
      <c r="F44" s="965"/>
      <c r="G44" s="966"/>
      <c r="H44" s="966"/>
      <c r="I44" s="967"/>
      <c r="J44" s="967"/>
      <c r="K44" s="967"/>
      <c r="L44" s="967"/>
      <c r="M44" s="967"/>
      <c r="N44" s="967"/>
      <c r="O44" s="967"/>
      <c r="P44" s="967"/>
      <c r="Q44" s="965"/>
      <c r="R44" s="965"/>
      <c r="S44" s="965"/>
      <c r="T44" s="965"/>
    </row>
    <row r="45" spans="2:20" s="533" customFormat="1" ht="18.75">
      <c r="B45" s="533" t="s">
        <v>393</v>
      </c>
      <c r="C45" s="928"/>
      <c r="D45" s="573"/>
      <c r="E45" s="968"/>
      <c r="F45" s="965"/>
      <c r="G45" s="966"/>
      <c r="H45" s="966"/>
      <c r="I45" s="967"/>
      <c r="J45" s="967"/>
      <c r="K45" s="967"/>
      <c r="L45" s="967"/>
      <c r="M45" s="967"/>
      <c r="N45" s="967"/>
      <c r="O45" s="967"/>
      <c r="P45" s="967"/>
      <c r="Q45" s="965"/>
      <c r="R45" s="965"/>
      <c r="S45" s="965"/>
      <c r="T45" s="965"/>
    </row>
    <row r="46" spans="2:20" s="533" customFormat="1" ht="15.75">
      <c r="B46" s="533" t="s">
        <v>360</v>
      </c>
      <c r="C46" s="928"/>
      <c r="D46" s="573"/>
      <c r="E46" s="572">
        <f>к!G46</f>
        <v>41686</v>
      </c>
      <c r="F46" s="965"/>
      <c r="G46" s="966"/>
      <c r="H46" s="966"/>
      <c r="I46" s="967"/>
      <c r="J46" s="967"/>
      <c r="K46" s="967"/>
      <c r="L46" s="967"/>
      <c r="M46" s="967"/>
      <c r="N46" s="967"/>
      <c r="O46" s="967"/>
      <c r="P46" s="967"/>
      <c r="Q46" s="965"/>
      <c r="R46" s="965"/>
      <c r="S46" s="965"/>
      <c r="T46" s="965"/>
    </row>
    <row r="48" spans="1:20" s="969" customFormat="1" ht="30.75" customHeight="1">
      <c r="A48" s="969" t="s">
        <v>375</v>
      </c>
      <c r="B48" s="970"/>
      <c r="C48" s="971"/>
      <c r="D48" s="972"/>
      <c r="E48" s="972" t="s">
        <v>382</v>
      </c>
      <c r="F48" s="973"/>
      <c r="G48" s="974"/>
      <c r="H48" s="974"/>
      <c r="I48" s="975"/>
      <c r="J48" s="975"/>
      <c r="K48" s="975"/>
      <c r="L48" s="975"/>
      <c r="M48" s="975"/>
      <c r="N48" s="975"/>
      <c r="O48" s="975"/>
      <c r="P48" s="975"/>
      <c r="Q48" s="973"/>
      <c r="R48" s="973"/>
      <c r="S48" s="973"/>
      <c r="T48" s="973"/>
    </row>
    <row r="49" spans="2:20" s="969" customFormat="1" ht="18.75">
      <c r="B49" s="970"/>
      <c r="C49" s="971"/>
      <c r="D49" s="972"/>
      <c r="E49" s="972"/>
      <c r="F49" s="973"/>
      <c r="G49" s="974"/>
      <c r="H49" s="974"/>
      <c r="I49" s="975"/>
      <c r="J49" s="975"/>
      <c r="K49" s="975"/>
      <c r="L49" s="975"/>
      <c r="M49" s="975"/>
      <c r="N49" s="975"/>
      <c r="O49" s="975"/>
      <c r="P49" s="975"/>
      <c r="Q49" s="973"/>
      <c r="R49" s="973"/>
      <c r="S49" s="973"/>
      <c r="T49" s="973"/>
    </row>
    <row r="50" spans="1:20" s="969" customFormat="1" ht="18.75">
      <c r="A50" s="969" t="s">
        <v>383</v>
      </c>
      <c r="B50" s="970"/>
      <c r="C50" s="971"/>
      <c r="D50" s="972"/>
      <c r="E50" s="972" t="s">
        <v>384</v>
      </c>
      <c r="F50" s="973"/>
      <c r="G50" s="974"/>
      <c r="H50" s="974"/>
      <c r="I50" s="975"/>
      <c r="J50" s="975"/>
      <c r="K50" s="975"/>
      <c r="L50" s="975"/>
      <c r="M50" s="975"/>
      <c r="N50" s="975"/>
      <c r="O50" s="975"/>
      <c r="P50" s="975"/>
      <c r="Q50" s="973"/>
      <c r="R50" s="973"/>
      <c r="S50" s="973"/>
      <c r="T50" s="973"/>
    </row>
    <row r="55" spans="4:5" ht="18.75">
      <c r="D55" s="972"/>
      <c r="E55" s="972"/>
    </row>
    <row r="56" spans="4:5" ht="18.75">
      <c r="D56" s="972"/>
      <c r="E56" s="972"/>
    </row>
    <row r="57" spans="4:5" ht="18.75">
      <c r="D57" s="972"/>
      <c r="E57" s="972"/>
    </row>
  </sheetData>
  <sheetProtection sheet="1" objects="1" scenarios="1" formatCells="0" formatColumns="0" formatRows="0" insertHyperlinks="0"/>
  <mergeCells count="8">
    <mergeCell ref="D9:D10"/>
    <mergeCell ref="E9:E10"/>
    <mergeCell ref="A1:B1"/>
    <mergeCell ref="A2:B2"/>
    <mergeCell ref="A4:E4"/>
    <mergeCell ref="A5:E5"/>
    <mergeCell ref="A6:E6"/>
    <mergeCell ref="D8:E8"/>
  </mergeCells>
  <printOptions/>
  <pageMargins left="0.8" right="0.19" top="0.47" bottom="0.25" header="0.15748031496062992" footer="0.17"/>
  <pageSetup horizontalDpi="600" verticalDpi="600" orientation="portrait" paperSize="9" scale="75" r:id="rId2"/>
  <headerFooter alignWithMargins="0">
    <oddHeader>&amp;R&amp;8&amp;F  &amp;A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Влес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ВЕЛ</dc:creator>
  <cp:keywords/>
  <dc:description/>
  <cp:lastModifiedBy>Admin</cp:lastModifiedBy>
  <cp:lastPrinted>2019-01-23T05:35:49Z</cp:lastPrinted>
  <dcterms:created xsi:type="dcterms:W3CDTF">2009-03-11T09:21:31Z</dcterms:created>
  <dcterms:modified xsi:type="dcterms:W3CDTF">2019-08-09T05:11:37Z</dcterms:modified>
  <cp:category/>
  <cp:version/>
  <cp:contentType/>
  <cp:contentStatus/>
</cp:coreProperties>
</file>